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22002331-30FE-48AA-9D08-B04598C7EE95}" xr6:coauthVersionLast="47" xr6:coauthVersionMax="47" xr10:uidLastSave="{00000000-0000-0000-0000-000000000000}"/>
  <bookViews>
    <workbookView xWindow="-120" yWindow="-120" windowWidth="29040" windowHeight="15840" firstSheet="5" activeTab="5" xr2:uid="{00000000-000D-0000-FFFF-FFFF00000000}"/>
  </bookViews>
  <sheets>
    <sheet name="Hoja1" sheetId="1" state="hidden" r:id="rId1"/>
    <sheet name="Hoja7" sheetId="2" state="hidden" r:id="rId2"/>
    <sheet name="Hoja6" sheetId="3" state="hidden" r:id="rId3"/>
    <sheet name="Hoja5" sheetId="4" state="hidden" r:id="rId4"/>
    <sheet name="Hoja4" sheetId="5" state="hidden" r:id="rId5"/>
    <sheet name="Recursos Ingresados" sheetId="6" r:id="rId6"/>
    <sheet name="recursos cantidad (2)" sheetId="7" state="hidden" r:id="rId7"/>
    <sheet name="recursos monto" sheetId="8" state="hidden" r:id="rId8"/>
    <sheet name="tipo de acto" sheetId="9" state="hidden" r:id="rId9"/>
    <sheet name="grafica de ingresados" sheetId="10" r:id="rId10"/>
    <sheet name="grafica t acto selecc" sheetId="11" state="hidden" r:id="rId11"/>
    <sheet name="Fallados y en tramite" sheetId="12" state="hidden" r:id="rId12"/>
    <sheet name="instituciones" sheetId="13" state="hidden" r:id="rId13"/>
    <sheet name="grafica de fallados y tramite" sheetId="14" state="hidden" r:id="rId14"/>
    <sheet name="Hoja8" sheetId="15" state="hidden" r:id="rId15"/>
    <sheet name="todas las inst" sheetId="16" state="hidden" r:id="rId16"/>
  </sheets>
  <externalReferences>
    <externalReference r:id="rId17"/>
    <externalReference r:id="rId18"/>
  </externalReferences>
  <definedNames>
    <definedName name="Print_Titles" localSheetId="0">Hoja1!$1:$2</definedName>
    <definedName name="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4" i="13" l="1"/>
  <c r="F54" i="13"/>
  <c r="E45" i="13"/>
  <c r="E48" i="13"/>
  <c r="F18" i="12"/>
  <c r="D14" i="16"/>
  <c r="D10" i="16"/>
  <c r="C10" i="16"/>
  <c r="E18" i="12"/>
  <c r="D18" i="12"/>
  <c r="C8" i="11"/>
  <c r="B8" i="11"/>
  <c r="C7" i="11"/>
  <c r="B7" i="11"/>
  <c r="C6" i="11"/>
  <c r="B6" i="11"/>
  <c r="C5" i="11"/>
  <c r="B5" i="11"/>
  <c r="C4" i="11"/>
  <c r="B4" i="11"/>
  <c r="C3" i="11"/>
  <c r="B3" i="11"/>
  <c r="C2" i="11"/>
  <c r="B2" i="11"/>
  <c r="E27" i="9"/>
  <c r="D27" i="9"/>
  <c r="D20" i="8"/>
  <c r="C20" i="8"/>
  <c r="H21" i="7"/>
  <c r="G21" i="7"/>
  <c r="F21" i="7"/>
  <c r="D21" i="7"/>
  <c r="C21" i="7"/>
  <c r="I19" i="7"/>
  <c r="I17" i="7"/>
  <c r="H17" i="7"/>
  <c r="I15" i="7"/>
  <c r="H15" i="7"/>
  <c r="G15" i="7"/>
  <c r="E21" i="6"/>
  <c r="D21" i="6"/>
  <c r="C21" i="6"/>
  <c r="E198" i="5"/>
  <c r="D198" i="5"/>
  <c r="E197" i="5"/>
  <c r="E194" i="5"/>
  <c r="E40" i="5"/>
  <c r="E201" i="4"/>
  <c r="C201" i="4"/>
  <c r="E200" i="4"/>
  <c r="E195" i="4"/>
  <c r="E177" i="4"/>
  <c r="E121" i="4"/>
  <c r="E110" i="4"/>
  <c r="E16" i="4"/>
  <c r="E11" i="4"/>
  <c r="E204" i="3"/>
  <c r="C204" i="3"/>
  <c r="E203" i="3"/>
  <c r="E84" i="3"/>
  <c r="E52" i="3"/>
  <c r="E47" i="3"/>
  <c r="E45" i="3"/>
  <c r="E34" i="3"/>
  <c r="E31" i="3"/>
  <c r="E24" i="3"/>
  <c r="E15" i="3"/>
  <c r="E198" i="2"/>
  <c r="D198" i="2"/>
  <c r="F147" i="2"/>
  <c r="F129" i="2"/>
  <c r="F123" i="2"/>
  <c r="F100" i="2"/>
  <c r="F92" i="2"/>
  <c r="F71" i="2"/>
  <c r="F58" i="2"/>
  <c r="F26" i="2"/>
  <c r="F11" i="2"/>
  <c r="D74" i="1"/>
  <c r="C74" i="1"/>
  <c r="D56" i="1"/>
  <c r="C56" i="1"/>
  <c r="D55" i="1"/>
  <c r="D54" i="1"/>
  <c r="D53" i="1"/>
  <c r="D52" i="1"/>
  <c r="D51" i="1"/>
  <c r="D50" i="1"/>
  <c r="D49" i="1"/>
  <c r="D48" i="1"/>
  <c r="D47" i="1"/>
  <c r="D46" i="1"/>
  <c r="D45" i="1"/>
  <c r="D44" i="1"/>
  <c r="C44" i="1"/>
  <c r="D39" i="1"/>
  <c r="C39" i="1"/>
  <c r="C26" i="1"/>
  <c r="D24" i="1"/>
  <c r="D22" i="1"/>
  <c r="D20" i="1"/>
  <c r="D26" i="1" s="1"/>
  <c r="D16" i="1"/>
  <c r="C16" i="1"/>
  <c r="D14" i="1"/>
  <c r="D12" i="1"/>
  <c r="D10" i="1"/>
</calcChain>
</file>

<file path=xl/sharedStrings.xml><?xml version="1.0" encoding="utf-8"?>
<sst xmlns="http://schemas.openxmlformats.org/spreadsheetml/2006/main" count="3266" uniqueCount="297">
  <si>
    <t>Año 2014</t>
  </si>
  <si>
    <t xml:space="preserve">Del 01 de enero al 31 de diciembre </t>
  </si>
  <si>
    <t>182 Recursos</t>
  </si>
  <si>
    <t>Por un Monto de B/.905,569,200.84</t>
  </si>
  <si>
    <t>Recursos Ventilados</t>
  </si>
  <si>
    <t>Cantidad</t>
  </si>
  <si>
    <t>Porcentaje</t>
  </si>
  <si>
    <t>Recurso de Impugnación</t>
  </si>
  <si>
    <t>Recurso de Apelación</t>
  </si>
  <si>
    <t>Acción de Reclamo</t>
  </si>
  <si>
    <t>Total</t>
  </si>
  <si>
    <t>Recursos</t>
  </si>
  <si>
    <t>Fallados</t>
  </si>
  <si>
    <t>En Tramites</t>
  </si>
  <si>
    <t>Suspendidos</t>
  </si>
  <si>
    <t xml:space="preserve"> </t>
  </si>
  <si>
    <t>Tipo de Acto de Selección recurridos durante ese periodo</t>
  </si>
  <si>
    <t>Compra menores</t>
  </si>
  <si>
    <t>Licitación Pública</t>
  </si>
  <si>
    <t>Licitación Abreviada por Precio</t>
  </si>
  <si>
    <t>Licitación Abreviada</t>
  </si>
  <si>
    <t>Licitación por Mejor Valor</t>
  </si>
  <si>
    <t>Licitación por Convenio marco</t>
  </si>
  <si>
    <t>Otros</t>
  </si>
  <si>
    <t>Tipos de Decisiones en los Procesos</t>
  </si>
  <si>
    <t>Fallados:</t>
  </si>
  <si>
    <t xml:space="preserve">     Anulados</t>
  </si>
  <si>
    <t xml:space="preserve">     Confirmado</t>
  </si>
  <si>
    <t xml:space="preserve">     Desistimientos</t>
  </si>
  <si>
    <t xml:space="preserve">     Inadmitidos</t>
  </si>
  <si>
    <t xml:space="preserve">     Inhibitorios</t>
  </si>
  <si>
    <t xml:space="preserve">     No Viables</t>
  </si>
  <si>
    <t xml:space="preserve">     Rechazado de Plano</t>
  </si>
  <si>
    <t xml:space="preserve">     Revocado</t>
  </si>
  <si>
    <t xml:space="preserve">     Sustracción de Materia</t>
  </si>
  <si>
    <t>En Tramites:</t>
  </si>
  <si>
    <t>Suspendidos:</t>
  </si>
  <si>
    <t>Entidades recurridas para ese periodo</t>
  </si>
  <si>
    <t>Monto</t>
  </si>
  <si>
    <t>MINSA</t>
  </si>
  <si>
    <t>CSS</t>
  </si>
  <si>
    <t>MEDUCA</t>
  </si>
  <si>
    <t>DGCP</t>
  </si>
  <si>
    <t>MOP</t>
  </si>
  <si>
    <t>IDAAN</t>
  </si>
  <si>
    <t>Otras Entidades</t>
  </si>
  <si>
    <t>TRIBUNAL ADMINISTRATIVO DE CONTRATACIONES PÚBLICAS</t>
  </si>
  <si>
    <t>Listado de todas las Instituciones Recurridas</t>
  </si>
  <si>
    <t>Del  1 de enero al 30 de noviembre de 2017</t>
  </si>
  <si>
    <t>TIPO DE RECURSOS</t>
  </si>
  <si>
    <t>TIPO DE ACTO</t>
  </si>
  <si>
    <t>ENTIDAD EMISORAS</t>
  </si>
  <si>
    <t>CANT.</t>
  </si>
  <si>
    <t>MONTO</t>
  </si>
  <si>
    <t>GRAN TOTAL</t>
  </si>
  <si>
    <t>Impugnación</t>
  </si>
  <si>
    <t>LA</t>
  </si>
  <si>
    <t>AUTORIDAD DE AERONAUTICA CIVIL</t>
  </si>
  <si>
    <t>AUTORIDAD DE ASEO URBANO Y DOMICILIARIO</t>
  </si>
  <si>
    <t>Apelación</t>
  </si>
  <si>
    <t>CM</t>
  </si>
  <si>
    <t>AUTORIDAD DE RECURSOS ACUATICOS DE PANAMA</t>
  </si>
  <si>
    <t>AV</t>
  </si>
  <si>
    <t>AUTORIDAD DE TURISMO DE PANAMA</t>
  </si>
  <si>
    <t>LP</t>
  </si>
  <si>
    <t>AUTORIDAD MARITIMA DE PANAMA</t>
  </si>
  <si>
    <t>AUTORIDAD NACIONAL DE LOS SERVICIOS PUBLICOS</t>
  </si>
  <si>
    <t>LV</t>
  </si>
  <si>
    <t>AUTORIDAD NACIONAL DE PASAPORTES, S.A.</t>
  </si>
  <si>
    <t xml:space="preserve">AUTORIDAD NACIONAL DEL AMBIENTE </t>
  </si>
  <si>
    <t xml:space="preserve">BANCO DE DESARROLLO AGROPECUARIO </t>
  </si>
  <si>
    <t>BANCO NACIONAL DE PANAMA</t>
  </si>
  <si>
    <t>BENEMERITO CUERPO DE BOMBEROS DE PANAMA</t>
  </si>
  <si>
    <t>BENEMERITO CUERPO DE BOMBEROS DE PANAMÁ</t>
  </si>
  <si>
    <t>CAJA DE SEGURO SOCIAL</t>
  </si>
  <si>
    <t xml:space="preserve">CAJA DE SEGURO SOCIAL </t>
  </si>
  <si>
    <t>CONSEJO MUNICIPAL DE LA MESA DE VERAGUAS</t>
  </si>
  <si>
    <t>CONTRALORIA GENERAL DE LA REPUBLICA</t>
  </si>
  <si>
    <t>CD</t>
  </si>
  <si>
    <t>DIRECCIÓN GENERAL DE ADUANAS</t>
  </si>
  <si>
    <t>OTRO</t>
  </si>
  <si>
    <t>DIRECCIÓN GENERAL DE CONTRATACIONES PÚBLICAS</t>
  </si>
  <si>
    <t xml:space="preserve">EMPRESA DE GENERACION ELECTRICA, S. A. </t>
  </si>
  <si>
    <t xml:space="preserve">EMPRESA DE TRANSMISION ELECTRICA, S. A. </t>
  </si>
  <si>
    <t>HOSPITAL DEL NIÑO</t>
  </si>
  <si>
    <t xml:space="preserve">HOSPITAL RAFAEL HERNANDEZ </t>
  </si>
  <si>
    <t xml:space="preserve">INSTITUTO DE ACUEDUCTOS Y ALCANTARILLADOS NACIONALES </t>
  </si>
  <si>
    <t>INSTITUTO DE MEDICINA LEGAL Y CIENCIAS FORENSES</t>
  </si>
  <si>
    <t xml:space="preserve">INSTITUTO DE MEDICINA LEGAL Y CIENCIAS FORENSES </t>
  </si>
  <si>
    <t>INSTITUTO NACIONAL DE CULTURA</t>
  </si>
  <si>
    <t>INSTITUTO NACIONAL DE FORMACION PROFESIONAL Y CAPACITACION PARA EL DESARROLLO HUMANO</t>
  </si>
  <si>
    <t xml:space="preserve">INSTITUTO NACIONAL DE FORMACION PROFESIONAL Y CAPACITACION PARA EL DESARROLLO HUMANO </t>
  </si>
  <si>
    <t xml:space="preserve">INSTITUTO NACIONAL DE FORMACIÓN PROFESIONAL Y CAPACITACIÓN PARA EL DESARROLLO HUMANO </t>
  </si>
  <si>
    <t>INSTITUTO NACIONAL DE MEDICINA FÍSICA Y REHABILITACION</t>
  </si>
  <si>
    <t xml:space="preserve">INSTITUTO ONCOLOGICO NACIONAL </t>
  </si>
  <si>
    <t>INSTITUTO PANAMEÑO DE DEPORTES</t>
  </si>
  <si>
    <t xml:space="preserve">INSTITUTO PANAMEÑO DE DEPORTES </t>
  </si>
  <si>
    <t xml:space="preserve">INSTITUTO PARA LA FORMACION Y APROVECHAMIENTO DE RECURSOS HUMANOS </t>
  </si>
  <si>
    <t>LOTERIA NACIONAL DE BENEFICENCIA</t>
  </si>
  <si>
    <t>LOTERÍA NACIONAL DE BENEFICENCIA</t>
  </si>
  <si>
    <t>MINISTERIO DE DESARROLLO AGROPECUARIO</t>
  </si>
  <si>
    <t xml:space="preserve">MINISTERIO DE DESARROLLO AGROPECUARIO </t>
  </si>
  <si>
    <t>MINISTERIO DE DESARROLLO SOCIAL</t>
  </si>
  <si>
    <t xml:space="preserve">MINISTERIO DE DESARROLLO SOCIAL </t>
  </si>
  <si>
    <t>MINISTERIO DE ECONOMIA Y FINANZAS</t>
  </si>
  <si>
    <t>MINISTERIO DE EDUCACION</t>
  </si>
  <si>
    <t>MINISTERIO DE EDUCACIÓN</t>
  </si>
  <si>
    <t xml:space="preserve">MINISTERIO DE EDUCACION </t>
  </si>
  <si>
    <t>MINISTERIO DE LA PRESIDENCIA</t>
  </si>
  <si>
    <t>MINISTERIO DE OBRAS PUBLICAS</t>
  </si>
  <si>
    <t>MINISTERIO DE OBRAS PÚBLICAS</t>
  </si>
  <si>
    <t xml:space="preserve">MINISTERIO DE OBRAS PUBLICAS </t>
  </si>
  <si>
    <t>MINISTERIO DE SALUD</t>
  </si>
  <si>
    <t xml:space="preserve">MINISTERIO DE SALUD </t>
  </si>
  <si>
    <t xml:space="preserve">MINISTERIO DE SALUD  </t>
  </si>
  <si>
    <t>MINISTERIO DE SEGURIDAD PUBLICA</t>
  </si>
  <si>
    <t xml:space="preserve">MINISTERIO DE SEGURIDAD PUBLICA </t>
  </si>
  <si>
    <t xml:space="preserve">MINISTERIO DE TRABAJO Y DESARROLLO LABORAL </t>
  </si>
  <si>
    <t>MINISTERIO DE VIVIENDA Y ORDENAMIENTO TERRITORIAL</t>
  </si>
  <si>
    <t>MUNICIPIO DE AGUADULCE/ JUNTA COMUNAL DE POCRÍ</t>
  </si>
  <si>
    <t>MUNICIPIO DE ANTON</t>
  </si>
  <si>
    <t>MUNICIPIO DE BALBOA</t>
  </si>
  <si>
    <t>MUNICIPIO DE BOCAS DEL TORO</t>
  </si>
  <si>
    <t>MUNICIPIO DE BUGABA</t>
  </si>
  <si>
    <t>MUNICIPIO DE CAPIRA</t>
  </si>
  <si>
    <t>MUNICIPIO DE CHANGUINOLA</t>
  </si>
  <si>
    <t>MUNICIPIO DE COLON</t>
  </si>
  <si>
    <t>MUNICIPIO DE COMARCA GUNA YALA</t>
  </si>
  <si>
    <t>MUNICIPIO DE GUARARE</t>
  </si>
  <si>
    <t>MUNICIPIO DE LAS PALMAS</t>
  </si>
  <si>
    <t xml:space="preserve">MUNICIPIO DE LAS PALMAS </t>
  </si>
  <si>
    <t>MUNICIPIO DE LOS POZOS</t>
  </si>
  <si>
    <t>MUNICIPIO DE LOS SANTOS</t>
  </si>
  <si>
    <t>MUNICIPIO DE OLÁ</t>
  </si>
  <si>
    <t>MUNICIPIO DE PANAMA</t>
  </si>
  <si>
    <t>MUNICIPIO DE PANAMÁ</t>
  </si>
  <si>
    <t>MUNICIPIO DE PENONOME</t>
  </si>
  <si>
    <t>MUNICIPIO DE PENONOMÉ</t>
  </si>
  <si>
    <t>MUNICIPIO DE RENACIMIENTO</t>
  </si>
  <si>
    <t>MUNICIPIO DE SAN CARLOS</t>
  </si>
  <si>
    <t>MUNICIPIO DE SAN MIGUELITO</t>
  </si>
  <si>
    <t>MUNICIPO DE CHORRERA</t>
  </si>
  <si>
    <t>ORGANO JUDICIAL</t>
  </si>
  <si>
    <t xml:space="preserve">CM </t>
  </si>
  <si>
    <t>REGISTRO PUBLICO DE PANAMA</t>
  </si>
  <si>
    <t>SECRETARÍA NACIONAL DE CIENCIA, TECNOLOGÍA E INNOVACIÓN</t>
  </si>
  <si>
    <t>SERVICIO NACIONAL DE DISCAPACIDAD</t>
  </si>
  <si>
    <t>Inhibitorio</t>
  </si>
  <si>
    <t xml:space="preserve">SISTEMA UNICO DE MANEJO DE EMERGENCIA </t>
  </si>
  <si>
    <t>SUPERINTENDENCIA DE BANCOS DE PANAMA</t>
  </si>
  <si>
    <t>TOCUMEN, S. A.</t>
  </si>
  <si>
    <t>TRIBUNAL ELECTORAL</t>
  </si>
  <si>
    <t>UNIVERSIDAD AUTONOMA DE CHIRIQUI</t>
  </si>
  <si>
    <t>Nulidad</t>
  </si>
  <si>
    <t>UNIVERSIDAD TECNOLOGICA DE PANAMA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</si>
  <si>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</si>
  <si>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</si>
  <si>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</si>
  <si>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</si>
  <si>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</si>
  <si>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</si>
  <si>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</si>
  <si>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</si>
  <si>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Fallado</t>
  </si>
  <si>
    <t>Decisión</t>
  </si>
  <si>
    <t>Anulado</t>
  </si>
  <si>
    <t>Confirmado</t>
  </si>
  <si>
    <t>Desistimiento</t>
  </si>
  <si>
    <t xml:space="preserve"> INSTITUTO DE MEDICINA LEGAL Y CIENCIAS FORENSES </t>
  </si>
  <si>
    <t>Inadmisión</t>
  </si>
  <si>
    <t>Inhibición</t>
  </si>
  <si>
    <t>No es competente</t>
  </si>
  <si>
    <t>Rechaza de Plano</t>
  </si>
  <si>
    <t xml:space="preserve">Rechaza de Plano </t>
  </si>
  <si>
    <t>Rechazar de Plano</t>
  </si>
  <si>
    <t>Revocado</t>
  </si>
  <si>
    <t>AUTORIDAD MARÍTIMA DE PANAMÁ</t>
  </si>
  <si>
    <t>AUTORIDAD NACIONAL DE LOS SERVICIOS PÚBLICOS</t>
  </si>
  <si>
    <t>CONTRALORIA GRAL. DE LA REPUBLICA</t>
  </si>
  <si>
    <t xml:space="preserve">AUTORIDAD DE LOS SERVICIOS PUBLICOS </t>
  </si>
  <si>
    <t>MINISTERIO DE SEGURIDAD</t>
  </si>
  <si>
    <t>POLICIA NACIONAL DE PANAMA</t>
  </si>
  <si>
    <t>MINISTERIO DE SEGURIDAD PUBLICA (SENAFRONT)</t>
  </si>
  <si>
    <t>LM</t>
  </si>
  <si>
    <t>RC</t>
  </si>
  <si>
    <t>CUADRO N°1</t>
  </si>
  <si>
    <t xml:space="preserve">TRIBUNAL ADMINISTRATIVO </t>
  </si>
  <si>
    <t>DE CONTRATACIONES PÚBLICAS</t>
  </si>
  <si>
    <t>Recursos Ingresados</t>
  </si>
  <si>
    <t>por Montos y Participación Porcentual</t>
  </si>
  <si>
    <t xml:space="preserve">  Impugnación</t>
  </si>
  <si>
    <t>CUADRO N°01</t>
  </si>
  <si>
    <t>CUADRO N°5</t>
  </si>
  <si>
    <t>TRIBUNAL ADMINISTRATIVO DE CONTRATACIONES</t>
  </si>
  <si>
    <t>Comparativo de Recursos Ingresados</t>
  </si>
  <si>
    <t>del  1 de enero al 31 de agosto</t>
  </si>
  <si>
    <t>Detalles</t>
  </si>
  <si>
    <t>Años</t>
  </si>
  <si>
    <t>Diferencia</t>
  </si>
  <si>
    <t>Incemento Porcetual</t>
  </si>
  <si>
    <t>CUADRO N°02</t>
  </si>
  <si>
    <t>por Monto</t>
  </si>
  <si>
    <t xml:space="preserve">                  TRIBUNAL ADMINISTRATIVODE CONTRATACIONES PÚBLICAS </t>
  </si>
  <si>
    <t>Recursos por Tipo de Acto de Selección</t>
  </si>
  <si>
    <t>Detalle</t>
  </si>
  <si>
    <t>Licitación Abreviada por Mejor Valor</t>
  </si>
  <si>
    <t>Contratación Menor</t>
  </si>
  <si>
    <t xml:space="preserve">IMPUGNACIÓN </t>
  </si>
  <si>
    <t xml:space="preserve">APELACIÓN </t>
  </si>
  <si>
    <t xml:space="preserve">Tribunal Administrativo de Contrataciones Públicas </t>
  </si>
  <si>
    <t xml:space="preserve">Recursos Fallados  y en Trámite </t>
  </si>
  <si>
    <t>En Trámite:</t>
  </si>
  <si>
    <t xml:space="preserve">                                                                 Tribunal Administrativo de Contrataciones Públicas</t>
  </si>
  <si>
    <t xml:space="preserve">                                                                                        Instituciones Recurridas</t>
  </si>
  <si>
    <t>Entidad</t>
  </si>
  <si>
    <t>AUTORIDAD AERONÁUTICA CIVIL</t>
  </si>
  <si>
    <t>AUTORIDAD NACIONAL DE LOS SERVICIOS PÚBLICOS (ASEP)</t>
  </si>
  <si>
    <t>BANCO NACIONAL DE PANAMÁ</t>
  </si>
  <si>
    <t>INSTITUTO ONCOLÓGICO NACIONAL (ION)</t>
  </si>
  <si>
    <t>INSTITUTO TÉCNICO SUPERIOR ESPECIALIZADO</t>
  </si>
  <si>
    <t>ÓRGANO JUDICIAL</t>
  </si>
  <si>
    <t>UNIVERSIDAD TECNOLÓGICA DE PANAMÁ</t>
  </si>
  <si>
    <t>TOTAL</t>
  </si>
  <si>
    <t>FALLADOS</t>
  </si>
  <si>
    <t>EN TRÁMITE</t>
  </si>
  <si>
    <t>Del  1 de enero al 30 de septiembre de 2017</t>
  </si>
  <si>
    <t>ENTIDADES</t>
  </si>
  <si>
    <t>AUTORIDAD DE LOS SERVICIOS PÚBLICOS (ASEP)</t>
  </si>
  <si>
    <t>AUTORIDAD DE RECURSOS ACUATICOS DE PANAMÁ (ARAP)</t>
  </si>
  <si>
    <t>AUTORIDAD DE TURISMO DE PANAMÁ</t>
  </si>
  <si>
    <t>AUTORIDAD NACIONAL DEL AMBIENTE</t>
  </si>
  <si>
    <t>BANCO DE DESARROLLO AGROPECUARIO (BDA)</t>
  </si>
  <si>
    <t>BENEMÉRITO CUERPO DE BOMBEROS DE PANAMÁ</t>
  </si>
  <si>
    <t>EMPRESA DE GENERACIÓN ELÉCTRICA, S. A. (EGESA)</t>
  </si>
  <si>
    <t>EMPRESA DE TRANSMISIÓN ELÉCTRICA, S. A. (ETESA)</t>
  </si>
  <si>
    <t>INSTITUTO DE MEDICINA LEGAL Y CIENCIAS FORENSES (IMELCF)</t>
  </si>
  <si>
    <t>INSTITUTO NACIONAL DE FORMACIÓN PROFESIONAL Y CAPACITACIÓN PARA EL DESARROLLO HUMANO (INADEH)</t>
  </si>
  <si>
    <t>INSTITUTO NACIONAL DE MEDICINA FÍSICA Y REHABILITACIÓN</t>
  </si>
  <si>
    <t>INADEH</t>
  </si>
  <si>
    <t>INSTITUTO PARA LA FORMACIÓN Y APROVECHAMIENTO DE RECURSOS HUMANOS (IFARHU)</t>
  </si>
  <si>
    <t>MIN. DE SEGURIDAD PÚBLICA</t>
  </si>
  <si>
    <t>MIDA</t>
  </si>
  <si>
    <t>MINISTERIO DE DESARROLLO SOCIAL (MIDES)</t>
  </si>
  <si>
    <t>MINISTERIO DE OBRAS PÚBLICAS (MOP)</t>
  </si>
  <si>
    <t>MINISTERIO DE TRABAJO Y DESARROLLO LABORAL (MITRADEL)</t>
  </si>
  <si>
    <t>MUNICIPIO DE ANTÓN</t>
  </si>
  <si>
    <t>Municipio de Natá</t>
  </si>
  <si>
    <t>MUNICIPIO DE COLÓN</t>
  </si>
  <si>
    <t>MUNICIPIO DE GUARARÉ</t>
  </si>
  <si>
    <t>PANDEPORTES</t>
  </si>
  <si>
    <t>REGISTRO PÚBLICO</t>
  </si>
  <si>
    <t>SUME 911 (MIN. GOB)</t>
  </si>
  <si>
    <t>SUPERINTENDENCIA DE BANCOS DE PANAMÁ</t>
  </si>
  <si>
    <t>UNIVERSIDAD AUTÓNOMA DE CHIRIQUÍ</t>
  </si>
  <si>
    <t xml:space="preserve">AGENCIAS DEL AREA ECONÓMICO PANAMÁ PACÍFICO </t>
  </si>
  <si>
    <t>Convenio Marco</t>
  </si>
  <si>
    <t>AEROPUERTO INTERNACIONAL DE TOCUMEN, S.A.</t>
  </si>
  <si>
    <t>INSTITUTO DE ACUEDUCTOS Y ALCANTARILLADOS NACIONALES (IDAAN)</t>
  </si>
  <si>
    <t>METRO DE PANAMÁ, S.A.</t>
  </si>
  <si>
    <t>MINISTERIO DE CULTURA</t>
  </si>
  <si>
    <t>MUNICIPIO DE BOQUETE</t>
  </si>
  <si>
    <t xml:space="preserve">ÓRGANO JUDICIAL </t>
  </si>
  <si>
    <t>Regimen Municipal</t>
  </si>
  <si>
    <t>IBI</t>
  </si>
  <si>
    <t>BENEMÉRITO CUERPO DE BOMBEROS DE LA REPÚBLICA DE PANAMÁ</t>
  </si>
  <si>
    <t>MUNICIPIO DE CALOBRE</t>
  </si>
  <si>
    <t>MUNICIPIO DE LAS MINAS</t>
  </si>
  <si>
    <t xml:space="preserve">ZONA LIBRE DE COLÓN </t>
  </si>
  <si>
    <t>Cotización en Línea</t>
  </si>
  <si>
    <t>CL</t>
  </si>
  <si>
    <t>PE</t>
  </si>
  <si>
    <t>Procedimiento Excepcional</t>
  </si>
  <si>
    <t>AUTORIDAD DE TRÁNSITO Y TRANSPORTE TERRESTRE</t>
  </si>
  <si>
    <t>MINISTERIO DE AMBIENTE (CONADES)</t>
  </si>
  <si>
    <t>MINISTERIO DE SEGURIDAD PÚBLICA</t>
  </si>
  <si>
    <t>UNIVERSIDAD MARÍTIMA INTERNACIONAL DE PANAMÁ</t>
  </si>
  <si>
    <t>CENTRO NACIONAL DE METROLOGÍA DE PANAMÁ -AIP</t>
  </si>
  <si>
    <t>INSTITUTO PANAMEÑO DE HABILITACIÓN ESPECIAL (IPHE)</t>
  </si>
  <si>
    <t>JUNTA COMUNAL DE GUACÁ</t>
  </si>
  <si>
    <t>MINISTERIO DE LA PRESIDENCIA (CONADES)</t>
  </si>
  <si>
    <t>UNIVERSIDAD DE PANAMÁ</t>
  </si>
  <si>
    <t>SECRETARÍA NACIONAL DE CIENCIA TECNOLOGÍA E INNOVACIÓN (SENACYT)</t>
  </si>
  <si>
    <t>Licitación pública Ley 419</t>
  </si>
  <si>
    <t>SLP</t>
  </si>
  <si>
    <t>LM/RC</t>
  </si>
  <si>
    <t>del 01 Enero al 31 de julio  de 2025</t>
  </si>
  <si>
    <t>del 01  de Enero al 31 de Julio 2025</t>
  </si>
  <si>
    <t xml:space="preserve">                                                                                  del 01 de Enero al 31 de Julio de 2025</t>
  </si>
  <si>
    <t>ASOCIACIÓN DE INTERES PÚBLICO INFOPLAZAS AIP</t>
  </si>
  <si>
    <t>CAJA DE AHORROS</t>
  </si>
  <si>
    <t>INSTITUTO PANAMEÑO DE DEPORTES (PANDEPORTES)</t>
  </si>
  <si>
    <t>MERCADOS NACIONALES DE LA CADENA DE FRÍO</t>
  </si>
  <si>
    <t xml:space="preserve">MUNICIPIO DE LA CHORRERA </t>
  </si>
  <si>
    <t>JUNTA COMUNAL DE MONAGRILLO</t>
  </si>
  <si>
    <t xml:space="preserve">       del  01 de Enero  al 31 de Julio de 2025</t>
  </si>
  <si>
    <t>MUNICIPIO DE ALANJE</t>
  </si>
  <si>
    <t>SUPERINTENDENCIA DE SUJETOS NO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</si>
</sst>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\ #,##0.00"/>
    <numFmt numFmtId="165" formatCode="&quot;B/.&quot;#,##0.00"/>
    <numFmt numFmtId="166" formatCode="d\-m\-yyyy;@"/>
    <numFmt numFmtId="167" formatCode="mm/dd/yyyy;@"/>
    <numFmt numFmtId="168" formatCode="_-[$B/.-180A]* #,##0.00_-;\-[$B/.-180A]* #,##0.00_-;_-[$B/.-180A]* &quot;-&quot;??_-;_-@_-"/>
    <numFmt numFmtId="169" formatCode="0.0"/>
    <numFmt numFmtId="170" formatCode="0.0%"/>
    <numFmt numFmtId="171" formatCode="&quot;B/.&quot;\ #,##0"/>
    <numFmt numFmtId="172" formatCode="_([$B/.-180A]\ * #,##0.00_);_([$B/.-180A]\ * \(#,##0.00\);_([$B/.-180A]\ * &quot;-&quot;??_);_(@_)"/>
    <numFmt numFmtId="173" formatCode="&quot;B/.&quot;#,##0.00_);[Red]\(&quot;B/.&quot;#,##0.00\)"/>
  </numFmts>
  <fonts count="39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24"/>
      <color rgb="FF002060"/>
      <name val="Cambria"/>
      <family val="1"/>
      <scheme val="major"/>
    </font>
    <font>
      <sz val="24"/>
      <color rgb="FF002060"/>
      <name val="Cambria"/>
      <family val="1"/>
      <scheme val="major"/>
    </font>
    <font>
      <b/>
      <sz val="24"/>
      <name val="Cambria"/>
      <family val="1"/>
      <scheme val="major"/>
    </font>
    <font>
      <sz val="24"/>
      <name val="Cambria"/>
      <family val="1"/>
      <scheme val="major"/>
    </font>
    <font>
      <b/>
      <sz val="24"/>
      <color theme="0"/>
      <name val="Cambria"/>
      <family val="1"/>
      <scheme val="major"/>
    </font>
    <font>
      <b/>
      <sz val="22"/>
      <color theme="0"/>
      <name val="Cambria"/>
      <family val="1"/>
      <scheme val="major"/>
    </font>
    <font>
      <b/>
      <sz val="20"/>
      <color theme="0"/>
      <name val="Cambria"/>
      <family val="1"/>
      <scheme val="major"/>
    </font>
    <font>
      <b/>
      <sz val="20"/>
      <color theme="3" tint="-0.249977111117893"/>
      <name val="Cambria"/>
      <family val="1"/>
      <scheme val="major"/>
    </font>
    <font>
      <b/>
      <sz val="20"/>
      <color theme="3" tint="-0.249977111117893"/>
      <name val="Arial"/>
      <family val="2"/>
    </font>
    <font>
      <sz val="20"/>
      <color theme="3" tint="-0.249977111117893"/>
      <name val="Arial"/>
      <family val="2"/>
    </font>
    <font>
      <b/>
      <sz val="24"/>
      <color theme="1"/>
      <name val="Cambria"/>
      <family val="1"/>
      <scheme val="major"/>
    </font>
    <font>
      <b/>
      <sz val="14"/>
      <color rgb="FF002060"/>
      <name val="Cambria"/>
      <family val="1"/>
      <scheme val="major"/>
    </font>
    <font>
      <sz val="14"/>
      <color rgb="FF002060"/>
      <name val="Cambria"/>
      <family val="1"/>
      <scheme val="major"/>
    </font>
    <font>
      <sz val="2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sz val="14"/>
      <color rgb="FF002060"/>
      <name val="Arial"/>
      <family val="2"/>
    </font>
    <font>
      <b/>
      <sz val="14"/>
      <color rgb="FF002060"/>
      <name val="Arial"/>
      <family val="2"/>
    </font>
    <font>
      <b/>
      <sz val="24"/>
      <color rgb="FF002060"/>
      <name val="Arial"/>
      <family val="2"/>
    </font>
    <font>
      <sz val="23"/>
      <color rgb="FF002060"/>
      <name val="Arial"/>
      <family val="2"/>
    </font>
    <font>
      <sz val="24"/>
      <color rgb="FF002060"/>
      <name val="Arial"/>
      <family val="2"/>
    </font>
    <font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0"/>
        <bgColor theme="0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0"/>
        <bgColor theme="4" tint="0.39997558519241921"/>
      </patternFill>
    </fill>
    <fill>
      <patternFill patternType="solid">
        <fgColor theme="0"/>
        <bgColor theme="3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9" fontId="38" fillId="0" borderId="0" applyFont="0" applyFill="0" applyBorder="0" applyProtection="0"/>
  </cellStyleXfs>
  <cellXfs count="323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9" fontId="4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9" fontId="2" fillId="0" borderId="0" xfId="0" applyNumberFormat="1" applyFont="1" applyAlignment="1">
      <alignment horizontal="center"/>
    </xf>
    <xf numFmtId="0" fontId="6" fillId="2" borderId="5" xfId="0" applyFont="1" applyFill="1" applyBorder="1" applyAlignment="1">
      <alignment horizontal="center"/>
    </xf>
    <xf numFmtId="9" fontId="6" fillId="2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9" fontId="6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9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6" fillId="2" borderId="8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/>
    </xf>
    <xf numFmtId="9" fontId="3" fillId="3" borderId="1" xfId="0" applyNumberFormat="1" applyFont="1" applyFill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9" fontId="2" fillId="0" borderId="0" xfId="2" applyFont="1"/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9" fontId="6" fillId="2" borderId="2" xfId="0" applyNumberFormat="1" applyFont="1" applyFill="1" applyBorder="1" applyAlignment="1">
      <alignment horizontal="center"/>
    </xf>
    <xf numFmtId="0" fontId="6" fillId="2" borderId="1" xfId="0" applyFont="1" applyFill="1" applyBorder="1"/>
    <xf numFmtId="4" fontId="4" fillId="0" borderId="1" xfId="0" applyNumberFormat="1" applyFont="1" applyBorder="1" applyAlignment="1">
      <alignment horizontal="right"/>
    </xf>
    <xf numFmtId="4" fontId="6" fillId="2" borderId="1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2" borderId="8" xfId="1" applyFont="1" applyFill="1" applyBorder="1" applyAlignment="1">
      <alignment horizontal="center" wrapText="1"/>
    </xf>
    <xf numFmtId="0" fontId="9" fillId="2" borderId="8" xfId="1" applyFont="1" applyFill="1" applyBorder="1" applyAlignment="1">
      <alignment horizontal="center"/>
    </xf>
    <xf numFmtId="164" fontId="9" fillId="2" borderId="8" xfId="1" applyNumberFormat="1" applyFont="1" applyFill="1" applyBorder="1" applyAlignment="1">
      <alignment horizontal="center" vertical="center"/>
    </xf>
    <xf numFmtId="0" fontId="9" fillId="4" borderId="1" xfId="0" applyFont="1" applyFill="1" applyBorder="1"/>
    <xf numFmtId="0" fontId="10" fillId="0" borderId="8" xfId="0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165" fontId="10" fillId="0" borderId="8" xfId="0" applyNumberFormat="1" applyFont="1" applyBorder="1"/>
    <xf numFmtId="0" fontId="10" fillId="0" borderId="8" xfId="1" applyFont="1" applyBorder="1" applyAlignment="1">
      <alignment horizontal="left"/>
    </xf>
    <xf numFmtId="0" fontId="10" fillId="0" borderId="8" xfId="1" applyFont="1" applyBorder="1" applyAlignment="1">
      <alignment horizontal="center"/>
    </xf>
    <xf numFmtId="0" fontId="10" fillId="0" borderId="2" xfId="1" applyFont="1" applyBorder="1" applyAlignment="1">
      <alignment horizontal="left"/>
    </xf>
    <xf numFmtId="0" fontId="10" fillId="0" borderId="9" xfId="1" applyFont="1" applyBorder="1" applyAlignment="1">
      <alignment horizontal="center" vertical="center"/>
    </xf>
    <xf numFmtId="165" fontId="10" fillId="0" borderId="2" xfId="0" applyNumberFormat="1" applyFont="1" applyBorder="1"/>
    <xf numFmtId="165" fontId="8" fillId="0" borderId="0" xfId="0" applyNumberFormat="1" applyFont="1"/>
    <xf numFmtId="0" fontId="10" fillId="0" borderId="2" xfId="1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166" fontId="10" fillId="0" borderId="2" xfId="1" applyNumberFormat="1" applyFont="1" applyBorder="1" applyAlignment="1">
      <alignment horizontal="left"/>
    </xf>
    <xf numFmtId="0" fontId="9" fillId="0" borderId="2" xfId="1" applyFont="1" applyBorder="1" applyAlignment="1">
      <alignment horizontal="center"/>
    </xf>
    <xf numFmtId="164" fontId="9" fillId="0" borderId="2" xfId="1" applyNumberFormat="1" applyFont="1" applyBorder="1" applyAlignment="1">
      <alignment horizontal="right"/>
    </xf>
    <xf numFmtId="0" fontId="1" fillId="0" borderId="8" xfId="1" applyBorder="1" applyAlignment="1">
      <alignment horizontal="center"/>
    </xf>
    <xf numFmtId="166" fontId="1" fillId="0" borderId="8" xfId="1" applyNumberFormat="1" applyBorder="1" applyAlignment="1">
      <alignment horizontal="center"/>
    </xf>
    <xf numFmtId="0" fontId="1" fillId="0" borderId="8" xfId="1" applyBorder="1" applyAlignment="1">
      <alignment horizontal="left"/>
    </xf>
    <xf numFmtId="164" fontId="1" fillId="0" borderId="8" xfId="1" applyNumberFormat="1" applyBorder="1" applyAlignment="1">
      <alignment horizontal="right"/>
    </xf>
    <xf numFmtId="14" fontId="1" fillId="0" borderId="8" xfId="1" applyNumberFormat="1" applyBorder="1" applyAlignment="1">
      <alignment horizontal="center"/>
    </xf>
    <xf numFmtId="165" fontId="1" fillId="0" borderId="8" xfId="0" applyNumberFormat="1" applyFont="1" applyBorder="1"/>
    <xf numFmtId="0" fontId="1" fillId="0" borderId="2" xfId="1" applyBorder="1" applyAlignment="1">
      <alignment horizontal="left"/>
    </xf>
    <xf numFmtId="165" fontId="1" fillId="0" borderId="2" xfId="0" applyNumberFormat="1" applyFont="1" applyBorder="1"/>
    <xf numFmtId="0" fontId="1" fillId="0" borderId="2" xfId="1" applyBorder="1" applyAlignment="1">
      <alignment horizontal="center"/>
    </xf>
    <xf numFmtId="14" fontId="1" fillId="0" borderId="2" xfId="1" applyNumberFormat="1" applyBorder="1" applyAlignment="1">
      <alignment horizontal="center"/>
    </xf>
    <xf numFmtId="14" fontId="11" fillId="0" borderId="2" xfId="1" applyNumberFormat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left"/>
    </xf>
    <xf numFmtId="0" fontId="12" fillId="0" borderId="2" xfId="1" applyFont="1" applyBorder="1" applyAlignment="1">
      <alignment horizontal="center"/>
    </xf>
    <xf numFmtId="0" fontId="12" fillId="0" borderId="2" xfId="1" applyFont="1" applyBorder="1" applyAlignment="1">
      <alignment horizontal="left"/>
    </xf>
    <xf numFmtId="165" fontId="12" fillId="0" borderId="2" xfId="0" applyNumberFormat="1" applyFont="1" applyBorder="1"/>
    <xf numFmtId="167" fontId="1" fillId="0" borderId="2" xfId="1" applyNumberForma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166" fontId="1" fillId="0" borderId="2" xfId="1" applyNumberFormat="1" applyBorder="1" applyAlignment="1">
      <alignment horizontal="center"/>
    </xf>
    <xf numFmtId="164" fontId="12" fillId="0" borderId="2" xfId="1" applyNumberFormat="1" applyFont="1" applyBorder="1" applyAlignment="1">
      <alignment horizontal="right"/>
    </xf>
    <xf numFmtId="0" fontId="1" fillId="0" borderId="2" xfId="1" applyBorder="1"/>
    <xf numFmtId="0" fontId="11" fillId="0" borderId="2" xfId="0" applyFont="1" applyBorder="1" applyAlignment="1">
      <alignment horizontal="left"/>
    </xf>
    <xf numFmtId="0" fontId="13" fillId="0" borderId="0" xfId="0" applyFont="1" applyAlignment="1">
      <alignment horizontal="center"/>
    </xf>
    <xf numFmtId="165" fontId="13" fillId="0" borderId="0" xfId="0" applyNumberFormat="1" applyFont="1"/>
    <xf numFmtId="0" fontId="0" fillId="0" borderId="0" xfId="0" applyAlignment="1">
      <alignment horizontal="center"/>
    </xf>
    <xf numFmtId="165" fontId="0" fillId="0" borderId="0" xfId="0" applyNumberFormat="1"/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2" xfId="0" applyNumberFormat="1" applyFont="1" applyBorder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5" borderId="11" xfId="0" applyFont="1" applyFill="1" applyBorder="1" applyAlignment="1">
      <alignment horizontal="center"/>
    </xf>
    <xf numFmtId="0" fontId="17" fillId="5" borderId="12" xfId="0" applyFont="1" applyFill="1" applyBorder="1" applyAlignment="1">
      <alignment horizontal="center"/>
    </xf>
    <xf numFmtId="0" fontId="17" fillId="5" borderId="13" xfId="0" applyFont="1" applyFill="1" applyBorder="1" applyAlignment="1">
      <alignment horizontal="center"/>
    </xf>
    <xf numFmtId="0" fontId="18" fillId="6" borderId="14" xfId="0" applyFont="1" applyFill="1" applyBorder="1"/>
    <xf numFmtId="0" fontId="18" fillId="0" borderId="14" xfId="0" applyFont="1" applyBorder="1"/>
    <xf numFmtId="0" fontId="18" fillId="6" borderId="15" xfId="0" applyFont="1" applyFill="1" applyBorder="1"/>
    <xf numFmtId="9" fontId="16" fillId="0" borderId="0" xfId="0" applyNumberFormat="1" applyFont="1" applyAlignment="1">
      <alignment horizontal="center"/>
    </xf>
    <xf numFmtId="0" fontId="17" fillId="7" borderId="16" xfId="0" applyFont="1" applyFill="1" applyBorder="1" applyAlignment="1">
      <alignment horizontal="center"/>
    </xf>
    <xf numFmtId="8" fontId="17" fillId="7" borderId="16" xfId="0" applyNumberFormat="1" applyFont="1" applyFill="1" applyBorder="1" applyAlignment="1">
      <alignment horizontal="center"/>
    </xf>
    <xf numFmtId="10" fontId="17" fillId="7" borderId="17" xfId="2" applyNumberFormat="1" applyFont="1" applyFill="1" applyBorder="1" applyAlignment="1">
      <alignment horizontal="center"/>
    </xf>
    <xf numFmtId="0" fontId="17" fillId="6" borderId="14" xfId="0" applyFont="1" applyFill="1" applyBorder="1" applyAlignment="1">
      <alignment horizontal="left"/>
    </xf>
    <xf numFmtId="0" fontId="17" fillId="6" borderId="14" xfId="0" applyFont="1" applyFill="1" applyBorder="1" applyAlignment="1">
      <alignment horizontal="center"/>
    </xf>
    <xf numFmtId="168" fontId="17" fillId="6" borderId="14" xfId="0" applyNumberFormat="1" applyFont="1" applyFill="1" applyBorder="1" applyAlignment="1">
      <alignment horizontal="right"/>
    </xf>
    <xf numFmtId="9" fontId="17" fillId="6" borderId="15" xfId="2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168" fontId="17" fillId="7" borderId="16" xfId="0" applyNumberFormat="1" applyFont="1" applyFill="1" applyBorder="1" applyAlignment="1">
      <alignment horizontal="center" wrapText="1"/>
    </xf>
    <xf numFmtId="0" fontId="17" fillId="6" borderId="14" xfId="0" applyFont="1" applyFill="1" applyBorder="1"/>
    <xf numFmtId="168" fontId="18" fillId="0" borderId="14" xfId="0" applyNumberFormat="1" applyFont="1" applyBorder="1"/>
    <xf numFmtId="10" fontId="17" fillId="6" borderId="15" xfId="2" applyNumberFormat="1" applyFont="1" applyFill="1" applyBorder="1" applyAlignment="1">
      <alignment horizontal="center"/>
    </xf>
    <xf numFmtId="0" fontId="17" fillId="5" borderId="18" xfId="0" applyFont="1" applyFill="1" applyBorder="1" applyAlignment="1">
      <alignment horizontal="center"/>
    </xf>
    <xf numFmtId="168" fontId="17" fillId="5" borderId="18" xfId="0" applyNumberFormat="1" applyFont="1" applyFill="1" applyBorder="1" applyAlignment="1">
      <alignment horizontal="center" wrapText="1"/>
    </xf>
    <xf numFmtId="9" fontId="17" fillId="5" borderId="19" xfId="2" applyFont="1" applyFill="1" applyBorder="1" applyAlignment="1">
      <alignment horizontal="center"/>
    </xf>
    <xf numFmtId="164" fontId="14" fillId="0" borderId="0" xfId="0" applyNumberFormat="1" applyFont="1" applyAlignment="1">
      <alignment horizontal="left"/>
    </xf>
    <xf numFmtId="0" fontId="19" fillId="2" borderId="1" xfId="0" applyFont="1" applyFill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20" fillId="2" borderId="1" xfId="0" applyFont="1" applyFill="1" applyBorder="1" applyAlignment="1">
      <alignment horizontal="center" textRotation="90" wrapText="1"/>
    </xf>
    <xf numFmtId="0" fontId="20" fillId="0" borderId="4" xfId="0" applyFont="1" applyBorder="1" applyAlignment="1">
      <alignment horizontal="center"/>
    </xf>
    <xf numFmtId="0" fontId="21" fillId="2" borderId="1" xfId="0" applyFont="1" applyFill="1" applyBorder="1" applyAlignment="1">
      <alignment horizontal="center" textRotation="90" wrapText="1"/>
    </xf>
    <xf numFmtId="0" fontId="16" fillId="0" borderId="3" xfId="0" applyFont="1" applyBorder="1"/>
    <xf numFmtId="0" fontId="16" fillId="0" borderId="4" xfId="0" applyFont="1" applyBorder="1"/>
    <xf numFmtId="0" fontId="16" fillId="0" borderId="3" xfId="0" applyFont="1" applyBorder="1" applyAlignment="1">
      <alignment horizontal="center"/>
    </xf>
    <xf numFmtId="9" fontId="16" fillId="0" borderId="3" xfId="0" applyNumberFormat="1" applyFont="1" applyBorder="1" applyAlignment="1">
      <alignment horizontal="center"/>
    </xf>
    <xf numFmtId="0" fontId="14" fillId="0" borderId="3" xfId="0" applyFont="1" applyBorder="1"/>
    <xf numFmtId="0" fontId="16" fillId="0" borderId="4" xfId="0" applyFont="1" applyBorder="1" applyAlignment="1">
      <alignment wrapText="1"/>
    </xf>
    <xf numFmtId="0" fontId="15" fillId="0" borderId="4" xfId="0" applyFont="1" applyBorder="1" applyAlignment="1">
      <alignment horizontal="center"/>
    </xf>
    <xf numFmtId="164" fontId="16" fillId="0" borderId="4" xfId="0" applyNumberFormat="1" applyFont="1" applyBorder="1" applyAlignment="1">
      <alignment horizontal="right"/>
    </xf>
    <xf numFmtId="9" fontId="15" fillId="0" borderId="4" xfId="2" applyFont="1" applyBorder="1" applyAlignment="1">
      <alignment horizontal="center"/>
    </xf>
    <xf numFmtId="164" fontId="14" fillId="0" borderId="0" xfId="0" applyNumberFormat="1" applyFont="1"/>
    <xf numFmtId="169" fontId="14" fillId="0" borderId="0" xfId="0" applyNumberFormat="1" applyFont="1"/>
    <xf numFmtId="9" fontId="16" fillId="0" borderId="4" xfId="0" applyNumberFormat="1" applyFont="1" applyBorder="1" applyAlignment="1">
      <alignment horizontal="center"/>
    </xf>
    <xf numFmtId="0" fontId="14" fillId="0" borderId="4" xfId="0" applyFont="1" applyBorder="1"/>
    <xf numFmtId="0" fontId="16" fillId="0" borderId="7" xfId="0" applyFont="1" applyBorder="1"/>
    <xf numFmtId="0" fontId="16" fillId="0" borderId="7" xfId="0" applyFont="1" applyBorder="1" applyAlignment="1">
      <alignment horizontal="center"/>
    </xf>
    <xf numFmtId="9" fontId="16" fillId="0" borderId="7" xfId="0" applyNumberFormat="1" applyFont="1" applyBorder="1" applyAlignment="1">
      <alignment horizontal="center"/>
    </xf>
    <xf numFmtId="0" fontId="14" fillId="0" borderId="7" xfId="0" applyFont="1" applyBorder="1"/>
    <xf numFmtId="0" fontId="19" fillId="2" borderId="21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164" fontId="19" fillId="2" borderId="22" xfId="0" applyNumberFormat="1" applyFont="1" applyFill="1" applyBorder="1" applyAlignment="1">
      <alignment horizontal="right"/>
    </xf>
    <xf numFmtId="0" fontId="19" fillId="0" borderId="23" xfId="0" applyFont="1" applyBorder="1" applyAlignment="1">
      <alignment horizontal="center"/>
    </xf>
    <xf numFmtId="170" fontId="14" fillId="0" borderId="0" xfId="2" applyNumberFormat="1" applyFont="1" applyAlignment="1">
      <alignment horizontal="left"/>
    </xf>
    <xf numFmtId="0" fontId="19" fillId="2" borderId="3" xfId="0" applyFont="1" applyFill="1" applyBorder="1" applyAlignment="1">
      <alignment horizontal="center"/>
    </xf>
    <xf numFmtId="0" fontId="19" fillId="2" borderId="24" xfId="0" applyFont="1" applyFill="1" applyBorder="1" applyAlignment="1">
      <alignment horizontal="center"/>
    </xf>
    <xf numFmtId="0" fontId="16" fillId="4" borderId="3" xfId="0" applyFont="1" applyFill="1" applyBorder="1"/>
    <xf numFmtId="0" fontId="16" fillId="4" borderId="3" xfId="0" applyFont="1" applyFill="1" applyBorder="1" applyAlignment="1">
      <alignment horizontal="center"/>
    </xf>
    <xf numFmtId="171" fontId="16" fillId="4" borderId="3" xfId="0" applyNumberFormat="1" applyFont="1" applyFill="1" applyBorder="1" applyAlignment="1">
      <alignment horizontal="center"/>
    </xf>
    <xf numFmtId="0" fontId="16" fillId="4" borderId="4" xfId="0" applyFont="1" applyFill="1" applyBorder="1"/>
    <xf numFmtId="0" fontId="16" fillId="4" borderId="4" xfId="0" applyFont="1" applyFill="1" applyBorder="1" applyAlignment="1">
      <alignment horizontal="center"/>
    </xf>
    <xf numFmtId="164" fontId="16" fillId="4" borderId="4" xfId="0" applyNumberFormat="1" applyFont="1" applyFill="1" applyBorder="1" applyAlignment="1">
      <alignment horizontal="right"/>
    </xf>
    <xf numFmtId="171" fontId="16" fillId="4" borderId="4" xfId="0" applyNumberFormat="1" applyFont="1" applyFill="1" applyBorder="1" applyAlignment="1">
      <alignment horizontal="center"/>
    </xf>
    <xf numFmtId="0" fontId="14" fillId="4" borderId="7" xfId="0" applyFont="1" applyFill="1" applyBorder="1"/>
    <xf numFmtId="0" fontId="14" fillId="4" borderId="7" xfId="0" applyFont="1" applyFill="1" applyBorder="1" applyAlignment="1">
      <alignment horizontal="center"/>
    </xf>
    <xf numFmtId="171" fontId="14" fillId="4" borderId="7" xfId="0" applyNumberFormat="1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164" fontId="19" fillId="2" borderId="1" xfId="0" applyNumberFormat="1" applyFont="1" applyFill="1" applyBorder="1" applyAlignment="1">
      <alignment horizontal="right"/>
    </xf>
    <xf numFmtId="0" fontId="16" fillId="0" borderId="0" xfId="0" applyFont="1"/>
    <xf numFmtId="0" fontId="17" fillId="5" borderId="14" xfId="0" applyFont="1" applyFill="1" applyBorder="1" applyAlignment="1">
      <alignment horizontal="center"/>
    </xf>
    <xf numFmtId="0" fontId="17" fillId="5" borderId="15" xfId="0" applyFont="1" applyFill="1" applyBorder="1" applyAlignment="1">
      <alignment horizontal="center"/>
    </xf>
    <xf numFmtId="0" fontId="18" fillId="8" borderId="27" xfId="0" applyFont="1" applyFill="1" applyBorder="1"/>
    <xf numFmtId="0" fontId="18" fillId="8" borderId="9" xfId="0" applyFont="1" applyFill="1" applyBorder="1" applyAlignment="1">
      <alignment horizontal="center"/>
    </xf>
    <xf numFmtId="0" fontId="18" fillId="8" borderId="10" xfId="0" applyFont="1" applyFill="1" applyBorder="1" applyAlignment="1">
      <alignment horizontal="center"/>
    </xf>
    <xf numFmtId="164" fontId="18" fillId="8" borderId="28" xfId="0" applyNumberFormat="1" applyFont="1" applyFill="1" applyBorder="1" applyAlignment="1">
      <alignment horizontal="right"/>
    </xf>
    <xf numFmtId="0" fontId="18" fillId="6" borderId="29" xfId="0" applyFont="1" applyFill="1" applyBorder="1"/>
    <xf numFmtId="0" fontId="18" fillId="6" borderId="30" xfId="0" applyFont="1" applyFill="1" applyBorder="1" applyAlignment="1">
      <alignment horizontal="center"/>
    </xf>
    <xf numFmtId="0" fontId="17" fillId="6" borderId="12" xfId="0" applyFont="1" applyFill="1" applyBorder="1" applyAlignment="1">
      <alignment horizontal="center"/>
    </xf>
    <xf numFmtId="164" fontId="17" fillId="6" borderId="31" xfId="0" applyNumberFormat="1" applyFont="1" applyFill="1" applyBorder="1" applyAlignment="1">
      <alignment horizontal="right"/>
    </xf>
    <xf numFmtId="0" fontId="17" fillId="7" borderId="25" xfId="0" applyFont="1" applyFill="1" applyBorder="1"/>
    <xf numFmtId="0" fontId="17" fillId="7" borderId="26" xfId="0" applyFont="1" applyFill="1" applyBorder="1" applyAlignment="1">
      <alignment horizontal="center"/>
    </xf>
    <xf numFmtId="0" fontId="17" fillId="7" borderId="14" xfId="0" applyFont="1" applyFill="1" applyBorder="1" applyAlignment="1">
      <alignment horizontal="center"/>
    </xf>
    <xf numFmtId="172" fontId="17" fillId="7" borderId="15" xfId="0" applyNumberFormat="1" applyFont="1" applyFill="1" applyBorder="1" applyAlignment="1">
      <alignment horizontal="right"/>
    </xf>
    <xf numFmtId="0" fontId="17" fillId="6" borderId="32" xfId="0" applyFont="1" applyFill="1" applyBorder="1"/>
    <xf numFmtId="0" fontId="17" fillId="6" borderId="33" xfId="0" applyFont="1" applyFill="1" applyBorder="1" applyAlignment="1">
      <alignment horizontal="center"/>
    </xf>
    <xf numFmtId="0" fontId="17" fillId="6" borderId="16" xfId="0" applyFont="1" applyFill="1" applyBorder="1" applyAlignment="1">
      <alignment horizontal="center"/>
    </xf>
    <xf numFmtId="172" fontId="17" fillId="6" borderId="17" xfId="0" applyNumberFormat="1" applyFont="1" applyFill="1" applyBorder="1" applyAlignment="1">
      <alignment horizontal="right"/>
    </xf>
    <xf numFmtId="0" fontId="17" fillId="7" borderId="34" xfId="0" applyFont="1" applyFill="1" applyBorder="1"/>
    <xf numFmtId="0" fontId="17" fillId="7" borderId="35" xfId="0" applyFont="1" applyFill="1" applyBorder="1" applyAlignment="1">
      <alignment horizontal="center"/>
    </xf>
    <xf numFmtId="0" fontId="17" fillId="7" borderId="12" xfId="0" applyFont="1" applyFill="1" applyBorder="1" applyAlignment="1">
      <alignment horizontal="center"/>
    </xf>
    <xf numFmtId="172" fontId="17" fillId="7" borderId="13" xfId="0" applyNumberFormat="1" applyFont="1" applyFill="1" applyBorder="1" applyAlignment="1">
      <alignment horizontal="right"/>
    </xf>
    <xf numFmtId="0" fontId="17" fillId="6" borderId="25" xfId="0" applyFont="1" applyFill="1" applyBorder="1"/>
    <xf numFmtId="172" fontId="17" fillId="6" borderId="37" xfId="0" applyNumberFormat="1" applyFont="1" applyFill="1" applyBorder="1" applyAlignment="1">
      <alignment horizontal="right"/>
    </xf>
    <xf numFmtId="4" fontId="0" fillId="0" borderId="0" xfId="0" applyNumberFormat="1"/>
    <xf numFmtId="0" fontId="15" fillId="0" borderId="0" xfId="0" applyFont="1"/>
    <xf numFmtId="0" fontId="17" fillId="5" borderId="39" xfId="0" applyFont="1" applyFill="1" applyBorder="1" applyAlignment="1">
      <alignment horizontal="center"/>
    </xf>
    <xf numFmtId="0" fontId="17" fillId="6" borderId="39" xfId="0" applyFont="1" applyFill="1" applyBorder="1"/>
    <xf numFmtId="0" fontId="17" fillId="6" borderId="15" xfId="0" applyFont="1" applyFill="1" applyBorder="1" applyAlignment="1">
      <alignment horizontal="center"/>
    </xf>
    <xf numFmtId="164" fontId="17" fillId="6" borderId="15" xfId="0" applyNumberFormat="1" applyFont="1" applyFill="1" applyBorder="1" applyAlignment="1">
      <alignment horizontal="right"/>
    </xf>
    <xf numFmtId="0" fontId="17" fillId="10" borderId="40" xfId="0" applyFont="1" applyFill="1" applyBorder="1"/>
    <xf numFmtId="0" fontId="17" fillId="10" borderId="16" xfId="0" applyFont="1" applyFill="1" applyBorder="1" applyAlignment="1">
      <alignment horizontal="center"/>
    </xf>
    <xf numFmtId="10" fontId="17" fillId="10" borderId="17" xfId="0" applyNumberFormat="1" applyFont="1" applyFill="1" applyBorder="1" applyAlignment="1">
      <alignment horizontal="center"/>
    </xf>
    <xf numFmtId="164" fontId="17" fillId="10" borderId="17" xfId="0" applyNumberFormat="1" applyFont="1" applyFill="1" applyBorder="1" applyAlignment="1">
      <alignment horizontal="right"/>
    </xf>
    <xf numFmtId="0" fontId="18" fillId="6" borderId="39" xfId="0" applyFont="1" applyFill="1" applyBorder="1"/>
    <xf numFmtId="0" fontId="17" fillId="10" borderId="39" xfId="0" applyFont="1" applyFill="1" applyBorder="1"/>
    <xf numFmtId="0" fontId="17" fillId="10" borderId="14" xfId="0" applyFont="1" applyFill="1" applyBorder="1" applyAlignment="1">
      <alignment horizontal="center"/>
    </xf>
    <xf numFmtId="10" fontId="17" fillId="10" borderId="15" xfId="0" applyNumberFormat="1" applyFont="1" applyFill="1" applyBorder="1" applyAlignment="1">
      <alignment horizontal="center"/>
    </xf>
    <xf numFmtId="164" fontId="17" fillId="10" borderId="15" xfId="0" applyNumberFormat="1" applyFont="1" applyFill="1" applyBorder="1" applyAlignment="1">
      <alignment horizontal="right"/>
    </xf>
    <xf numFmtId="0" fontId="17" fillId="5" borderId="39" xfId="0" applyFont="1" applyFill="1" applyBorder="1"/>
    <xf numFmtId="10" fontId="17" fillId="5" borderId="15" xfId="0" applyNumberFormat="1" applyFont="1" applyFill="1" applyBorder="1" applyAlignment="1">
      <alignment horizontal="center"/>
    </xf>
    <xf numFmtId="164" fontId="17" fillId="5" borderId="15" xfId="0" applyNumberFormat="1" applyFont="1" applyFill="1" applyBorder="1" applyAlignment="1">
      <alignment horizontal="right"/>
    </xf>
    <xf numFmtId="164" fontId="15" fillId="0" borderId="0" xfId="0" applyNumberFormat="1" applyFont="1" applyAlignment="1">
      <alignment horizontal="right"/>
    </xf>
    <xf numFmtId="0" fontId="25" fillId="0" borderId="0" xfId="0" applyFont="1"/>
    <xf numFmtId="0" fontId="25" fillId="0" borderId="0" xfId="0" applyFont="1" applyAlignment="1">
      <alignment horizontal="center"/>
    </xf>
    <xf numFmtId="9" fontId="25" fillId="0" borderId="0" xfId="0" applyNumberFormat="1" applyFont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11" borderId="14" xfId="0" applyFont="1" applyFill="1" applyBorder="1" applyAlignment="1">
      <alignment horizontal="center" vertical="center" wrapText="1"/>
    </xf>
    <xf numFmtId="0" fontId="29" fillId="11" borderId="12" xfId="0" applyFont="1" applyFill="1" applyBorder="1" applyAlignment="1">
      <alignment horizontal="center" vertical="center"/>
    </xf>
    <xf numFmtId="172" fontId="29" fillId="11" borderId="15" xfId="0" applyNumberFormat="1" applyFont="1" applyFill="1" applyBorder="1" applyAlignment="1">
      <alignment horizontal="center" vertical="center"/>
    </xf>
    <xf numFmtId="172" fontId="30" fillId="0" borderId="13" xfId="0" applyNumberFormat="1" applyFont="1" applyBorder="1" applyAlignment="1">
      <alignment horizontal="center" vertical="center"/>
    </xf>
    <xf numFmtId="0" fontId="30" fillId="0" borderId="41" xfId="0" applyFont="1" applyBorder="1" applyAlignment="1">
      <alignment horizontal="left" vertical="center" wrapText="1"/>
    </xf>
    <xf numFmtId="0" fontId="32" fillId="0" borderId="0" xfId="0" applyFont="1"/>
    <xf numFmtId="0" fontId="31" fillId="6" borderId="41" xfId="0" applyFont="1" applyFill="1" applyBorder="1" applyAlignment="1">
      <alignment vertical="center" wrapText="1"/>
    </xf>
    <xf numFmtId="0" fontId="29" fillId="11" borderId="41" xfId="0" applyFont="1" applyFill="1" applyBorder="1"/>
    <xf numFmtId="0" fontId="30" fillId="0" borderId="0" xfId="0" applyFont="1"/>
    <xf numFmtId="165" fontId="14" fillId="0" borderId="0" xfId="0" applyNumberFormat="1" applyFont="1"/>
    <xf numFmtId="0" fontId="33" fillId="0" borderId="0" xfId="0" applyFont="1"/>
    <xf numFmtId="0" fontId="34" fillId="0" borderId="0" xfId="0" applyFont="1" applyAlignment="1">
      <alignment horizontal="center"/>
    </xf>
    <xf numFmtId="164" fontId="33" fillId="0" borderId="0" xfId="0" applyNumberFormat="1" applyFont="1" applyAlignment="1">
      <alignment horizontal="right"/>
    </xf>
    <xf numFmtId="0" fontId="34" fillId="2" borderId="1" xfId="0" applyFont="1" applyFill="1" applyBorder="1" applyAlignment="1">
      <alignment horizontal="center" vertical="center"/>
    </xf>
    <xf numFmtId="164" fontId="34" fillId="2" borderId="1" xfId="0" applyNumberFormat="1" applyFont="1" applyFill="1" applyBorder="1" applyAlignment="1">
      <alignment horizontal="center" wrapText="1"/>
    </xf>
    <xf numFmtId="0" fontId="34" fillId="4" borderId="1" xfId="0" applyFont="1" applyFill="1" applyBorder="1"/>
    <xf numFmtId="0" fontId="34" fillId="4" borderId="1" xfId="0" applyFont="1" applyFill="1" applyBorder="1" applyAlignment="1">
      <alignment horizontal="center"/>
    </xf>
    <xf numFmtId="164" fontId="34" fillId="4" borderId="1" xfId="0" applyNumberFormat="1" applyFont="1" applyFill="1" applyBorder="1" applyAlignment="1">
      <alignment horizontal="right"/>
    </xf>
    <xf numFmtId="164" fontId="33" fillId="0" borderId="0" xfId="0" applyNumberFormat="1" applyFont="1"/>
    <xf numFmtId="0" fontId="33" fillId="0" borderId="1" xfId="0" applyFont="1" applyBorder="1" applyAlignment="1">
      <alignment horizontal="left"/>
    </xf>
    <xf numFmtId="0" fontId="33" fillId="0" borderId="1" xfId="0" applyFont="1" applyBorder="1" applyAlignment="1">
      <alignment horizontal="center"/>
    </xf>
    <xf numFmtId="173" fontId="33" fillId="0" borderId="1" xfId="0" applyNumberFormat="1" applyFont="1" applyBorder="1" applyAlignment="1">
      <alignment horizontal="right"/>
    </xf>
    <xf numFmtId="0" fontId="33" fillId="0" borderId="1" xfId="0" applyFont="1" applyBorder="1" applyAlignment="1">
      <alignment horizontal="left" wrapText="1"/>
    </xf>
    <xf numFmtId="0" fontId="30" fillId="0" borderId="14" xfId="0" applyFont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30" fillId="9" borderId="13" xfId="0" applyFont="1" applyFill="1" applyBorder="1" applyAlignment="1">
      <alignment horizontal="center" vertical="center"/>
    </xf>
    <xf numFmtId="0" fontId="30" fillId="9" borderId="14" xfId="0" applyFont="1" applyFill="1" applyBorder="1" applyAlignment="1">
      <alignment horizontal="left" vertical="center" wrapText="1"/>
    </xf>
    <xf numFmtId="0" fontId="31" fillId="13" borderId="39" xfId="0" applyFont="1" applyFill="1" applyBorder="1" applyAlignment="1">
      <alignment horizontal="left" vertical="center" wrapText="1"/>
    </xf>
    <xf numFmtId="0" fontId="31" fillId="14" borderId="39" xfId="0" applyFont="1" applyFill="1" applyBorder="1" applyAlignment="1">
      <alignment horizontal="left" vertical="center" wrapText="1"/>
    </xf>
    <xf numFmtId="0" fontId="31" fillId="9" borderId="39" xfId="0" applyFont="1" applyFill="1" applyBorder="1" applyAlignment="1">
      <alignment horizontal="left" vertical="center" wrapText="1"/>
    </xf>
    <xf numFmtId="0" fontId="17" fillId="0" borderId="34" xfId="0" applyFont="1" applyBorder="1"/>
    <xf numFmtId="0" fontId="17" fillId="0" borderId="35" xfId="0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172" fontId="17" fillId="0" borderId="13" xfId="0" applyNumberFormat="1" applyFont="1" applyBorder="1" applyAlignment="1">
      <alignment horizontal="right"/>
    </xf>
    <xf numFmtId="0" fontId="17" fillId="7" borderId="15" xfId="0" applyFont="1" applyFill="1" applyBorder="1" applyAlignment="1">
      <alignment horizontal="center"/>
    </xf>
    <xf numFmtId="0" fontId="17" fillId="7" borderId="39" xfId="0" applyFont="1" applyFill="1" applyBorder="1"/>
    <xf numFmtId="0" fontId="30" fillId="0" borderId="12" xfId="0" applyFont="1" applyBorder="1" applyAlignment="1">
      <alignment horizontal="center" vertical="center"/>
    </xf>
    <xf numFmtId="0" fontId="30" fillId="12" borderId="12" xfId="0" applyFont="1" applyFill="1" applyBorder="1" applyAlignment="1">
      <alignment horizontal="center" vertical="center"/>
    </xf>
    <xf numFmtId="172" fontId="30" fillId="12" borderId="13" xfId="0" applyNumberFormat="1" applyFont="1" applyFill="1" applyBorder="1" applyAlignment="1">
      <alignment horizontal="center" vertical="center"/>
    </xf>
    <xf numFmtId="172" fontId="30" fillId="0" borderId="14" xfId="0" applyNumberFormat="1" applyFont="1" applyBorder="1" applyAlignment="1">
      <alignment horizontal="center" vertical="center"/>
    </xf>
    <xf numFmtId="0" fontId="30" fillId="13" borderId="14" xfId="0" applyFont="1" applyFill="1" applyBorder="1" applyAlignment="1">
      <alignment horizontal="center" vertical="center"/>
    </xf>
    <xf numFmtId="172" fontId="30" fillId="13" borderId="13" xfId="0" applyNumberFormat="1" applyFont="1" applyFill="1" applyBorder="1" applyAlignment="1">
      <alignment horizontal="center" vertical="center"/>
    </xf>
    <xf numFmtId="0" fontId="30" fillId="14" borderId="14" xfId="0" applyFont="1" applyFill="1" applyBorder="1" applyAlignment="1">
      <alignment horizontal="center" vertical="center"/>
    </xf>
    <xf numFmtId="172" fontId="30" fillId="14" borderId="15" xfId="0" applyNumberFormat="1" applyFont="1" applyFill="1" applyBorder="1" applyAlignment="1">
      <alignment horizontal="left" vertical="center"/>
    </xf>
    <xf numFmtId="0" fontId="30" fillId="9" borderId="14" xfId="0" applyFont="1" applyFill="1" applyBorder="1" applyAlignment="1">
      <alignment horizontal="center" vertical="center"/>
    </xf>
    <xf numFmtId="172" fontId="30" fillId="9" borderId="15" xfId="0" applyNumberFormat="1" applyFont="1" applyFill="1" applyBorder="1" applyAlignment="1">
      <alignment horizontal="left" vertical="center"/>
    </xf>
    <xf numFmtId="0" fontId="30" fillId="6" borderId="18" xfId="0" applyFont="1" applyFill="1" applyBorder="1" applyAlignment="1">
      <alignment horizontal="center" vertical="center"/>
    </xf>
    <xf numFmtId="172" fontId="30" fillId="6" borderId="19" xfId="0" applyNumberFormat="1" applyFont="1" applyFill="1" applyBorder="1" applyAlignment="1">
      <alignment horizontal="right" vertical="center"/>
    </xf>
    <xf numFmtId="0" fontId="30" fillId="11" borderId="42" xfId="0" applyFont="1" applyFill="1" applyBorder="1" applyAlignment="1">
      <alignment horizontal="center"/>
    </xf>
    <xf numFmtId="172" fontId="30" fillId="11" borderId="43" xfId="0" applyNumberFormat="1" applyFont="1" applyFill="1" applyBorder="1" applyAlignment="1">
      <alignment horizontal="right"/>
    </xf>
    <xf numFmtId="0" fontId="30" fillId="12" borderId="11" xfId="0" applyFont="1" applyFill="1" applyBorder="1" applyAlignment="1">
      <alignment horizontal="left" vertical="center" wrapText="1"/>
    </xf>
    <xf numFmtId="0" fontId="30" fillId="0" borderId="11" xfId="0" applyFont="1" applyBorder="1" applyAlignment="1">
      <alignment horizontal="left" vertical="center" wrapText="1"/>
    </xf>
    <xf numFmtId="0" fontId="31" fillId="13" borderId="41" xfId="0" applyFont="1" applyFill="1" applyBorder="1" applyAlignment="1">
      <alignment horizontal="left" vertical="center" wrapText="1"/>
    </xf>
    <xf numFmtId="172" fontId="30" fillId="13" borderId="19" xfId="0" applyNumberFormat="1" applyFont="1" applyFill="1" applyBorder="1" applyAlignment="1">
      <alignment horizontal="left" vertical="center"/>
    </xf>
    <xf numFmtId="0" fontId="17" fillId="0" borderId="39" xfId="0" applyFont="1" applyBorder="1"/>
    <xf numFmtId="0" fontId="30" fillId="6" borderId="14" xfId="0" applyFont="1" applyFill="1" applyBorder="1" applyAlignment="1">
      <alignment horizontal="center" vertical="center"/>
    </xf>
    <xf numFmtId="172" fontId="30" fillId="6" borderId="14" xfId="0" applyNumberFormat="1" applyFont="1" applyFill="1" applyBorder="1" applyAlignment="1">
      <alignment horizontal="right" vertical="center"/>
    </xf>
    <xf numFmtId="0" fontId="17" fillId="7" borderId="11" xfId="0" applyFont="1" applyFill="1" applyBorder="1"/>
    <xf numFmtId="0" fontId="17" fillId="5" borderId="44" xfId="0" applyFont="1" applyFill="1" applyBorder="1" applyAlignment="1">
      <alignment horizontal="center" vertical="center"/>
    </xf>
    <xf numFmtId="0" fontId="17" fillId="5" borderId="45" xfId="0" applyFont="1" applyFill="1" applyBorder="1" applyAlignment="1">
      <alignment horizontal="center" vertical="center"/>
    </xf>
    <xf numFmtId="0" fontId="17" fillId="5" borderId="18" xfId="0" applyFont="1" applyFill="1" applyBorder="1" applyAlignment="1">
      <alignment horizontal="center" vertical="center"/>
    </xf>
    <xf numFmtId="172" fontId="17" fillId="5" borderId="19" xfId="0" applyNumberFormat="1" applyFont="1" applyFill="1" applyBorder="1" applyAlignment="1">
      <alignment horizontal="right" vertical="center"/>
    </xf>
    <xf numFmtId="0" fontId="17" fillId="0" borderId="25" xfId="0" applyFont="1" applyBorder="1"/>
    <xf numFmtId="0" fontId="17" fillId="0" borderId="36" xfId="0" applyFont="1" applyBorder="1" applyAlignment="1">
      <alignment horizontal="center"/>
    </xf>
    <xf numFmtId="172" fontId="17" fillId="0" borderId="37" xfId="0" applyNumberFormat="1" applyFont="1" applyBorder="1" applyAlignment="1">
      <alignment horizontal="right"/>
    </xf>
    <xf numFmtId="0" fontId="17" fillId="6" borderId="36" xfId="0" applyFont="1" applyFill="1" applyBorder="1" applyAlignment="1">
      <alignment horizontal="center"/>
    </xf>
    <xf numFmtId="0" fontId="17" fillId="0" borderId="14" xfId="0" applyFont="1" applyBorder="1"/>
    <xf numFmtId="0" fontId="17" fillId="0" borderId="14" xfId="0" applyFont="1" applyBorder="1" applyAlignment="1">
      <alignment horizontal="center"/>
    </xf>
    <xf numFmtId="172" fontId="17" fillId="0" borderId="15" xfId="0" applyNumberFormat="1" applyFont="1" applyBorder="1" applyAlignment="1">
      <alignment horizontal="right"/>
    </xf>
    <xf numFmtId="172" fontId="17" fillId="7" borderId="14" xfId="0" applyNumberFormat="1" applyFont="1" applyFill="1" applyBorder="1" applyAlignment="1">
      <alignment horizontal="right"/>
    </xf>
    <xf numFmtId="0" fontId="17" fillId="7" borderId="40" xfId="0" applyFont="1" applyFill="1" applyBorder="1"/>
    <xf numFmtId="0" fontId="30" fillId="13" borderId="18" xfId="0" applyFont="1" applyFill="1" applyBorder="1" applyAlignment="1">
      <alignment horizontal="center" vertical="center"/>
    </xf>
    <xf numFmtId="0" fontId="31" fillId="10" borderId="39" xfId="0" applyFont="1" applyFill="1" applyBorder="1" applyAlignment="1">
      <alignment horizontal="left" vertical="center" wrapText="1"/>
    </xf>
    <xf numFmtId="0" fontId="30" fillId="10" borderId="14" xfId="0" applyFont="1" applyFill="1" applyBorder="1" applyAlignment="1">
      <alignment horizontal="center" vertical="center"/>
    </xf>
    <xf numFmtId="172" fontId="30" fillId="10" borderId="13" xfId="0" applyNumberFormat="1" applyFont="1" applyFill="1" applyBorder="1" applyAlignment="1">
      <alignment horizontal="center" vertical="center"/>
    </xf>
    <xf numFmtId="0" fontId="31" fillId="10" borderId="41" xfId="0" applyFont="1" applyFill="1" applyBorder="1" applyAlignment="1">
      <alignment horizontal="left" vertical="center" wrapText="1"/>
    </xf>
    <xf numFmtId="172" fontId="30" fillId="10" borderId="19" xfId="0" applyNumberFormat="1" applyFont="1" applyFill="1" applyBorder="1" applyAlignment="1">
      <alignment horizontal="left" vertical="center"/>
    </xf>
    <xf numFmtId="172" fontId="30" fillId="10" borderId="15" xfId="0" applyNumberFormat="1" applyFont="1" applyFill="1" applyBorder="1" applyAlignment="1">
      <alignment horizontal="left" vertical="center"/>
    </xf>
    <xf numFmtId="0" fontId="17" fillId="0" borderId="11" xfId="0" applyFont="1" applyBorder="1"/>
    <xf numFmtId="0" fontId="17" fillId="7" borderId="36" xfId="0" applyFont="1" applyFill="1" applyBorder="1" applyAlignment="1">
      <alignment horizontal="center"/>
    </xf>
    <xf numFmtId="172" fontId="17" fillId="7" borderId="37" xfId="0" applyNumberFormat="1" applyFont="1" applyFill="1" applyBorder="1" applyAlignment="1">
      <alignment horizontal="right"/>
    </xf>
    <xf numFmtId="0" fontId="30" fillId="12" borderId="13" xfId="0" applyFont="1" applyFill="1" applyBorder="1" applyAlignment="1">
      <alignment horizontal="center" vertical="center"/>
    </xf>
    <xf numFmtId="172" fontId="30" fillId="0" borderId="19" xfId="0" applyNumberFormat="1" applyFont="1" applyBorder="1" applyAlignment="1">
      <alignment horizontal="right" vertical="center"/>
    </xf>
    <xf numFmtId="0" fontId="30" fillId="15" borderId="14" xfId="0" applyFont="1" applyFill="1" applyBorder="1" applyAlignment="1">
      <alignment horizontal="center" vertical="center"/>
    </xf>
    <xf numFmtId="0" fontId="30" fillId="12" borderId="1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20" xfId="0" applyFont="1" applyBorder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7" fillId="5" borderId="25" xfId="0" applyFont="1" applyFill="1" applyBorder="1" applyAlignment="1">
      <alignment horizontal="center" wrapText="1"/>
    </xf>
    <xf numFmtId="0" fontId="17" fillId="5" borderId="26" xfId="0" applyFont="1" applyFill="1" applyBorder="1" applyAlignment="1">
      <alignment horizontal="center" wrapText="1"/>
    </xf>
    <xf numFmtId="0" fontId="25" fillId="0" borderId="38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</cellXfs>
  <cellStyles count="3">
    <cellStyle name="Normal" xfId="0" builtinId="0"/>
    <cellStyle name="Normal 4" xfId="1" xr:uid="{00000000-0005-0000-0000-000001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TRIBUNAL ADMINISTRATIVO  DE CONTRATACIONES PÚBLICAS </a:t>
            </a: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sz="14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RECUROS</a:t>
            </a:r>
            <a:r>
              <a:rPr lang="es-PA" sz="1400" b="1" baseline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s-PA" sz="14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</a:t>
            </a: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NGRESADOS  </a:t>
            </a: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DEL 01 de Enero al 31</a:t>
            </a:r>
            <a:r>
              <a:rPr lang="es-PA" b="1" baseline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Julio</a:t>
            </a: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2025</a:t>
            </a:r>
          </a:p>
        </c:rich>
      </c:tx>
      <c:layout>
        <c:manualLayout>
          <c:xMode val="edge"/>
          <c:yMode val="edge"/>
          <c:x val="0.18756999999999999"/>
          <c:y val="2.4299999999999999E-2"/>
        </c:manualLayout>
      </c:layout>
      <c:overlay val="0"/>
      <c:spPr>
        <a:prstGeom prst="rect">
          <a:avLst/>
        </a:prstGeom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view3D>
      <c:rotX val="30"/>
      <c:hPercent val="100"/>
      <c:rotY val="0"/>
      <c:depthPercent val="100"/>
      <c:rAngAx val="0"/>
    </c:view3D>
    <c:floor>
      <c:thickness val="0"/>
      <c:spPr>
        <a:prstGeom prst="rect">
          <a:avLst/>
        </a:prstGeom>
        <a:noFill/>
        <a:ln>
          <a:noFill/>
        </a:ln>
        <a:effectLst/>
        <a:sp3d/>
      </c:spPr>
    </c:floor>
    <c:sideWall>
      <c:thickness val="0"/>
      <c:spPr>
        <a:prstGeom prst="rect">
          <a:avLst/>
        </a:prstGeom>
        <a:noFill/>
        <a:ln>
          <a:noFill/>
        </a:ln>
        <a:effectLst/>
        <a:sp3d/>
      </c:spPr>
    </c:sideWall>
    <c:backWall>
      <c:thickness val="0"/>
      <c:spPr>
        <a:prstGeom prst="rect">
          <a:avLst/>
        </a:prstGeom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562729850801134"/>
          <c:y val="0.16566730530666424"/>
          <c:w val="0.50903180257927749"/>
          <c:h val="0.69435399973461132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2"/>
            <c:spPr>
              <a:prstGeom prst="rect">
                <a:avLst/>
              </a:prstGeom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D74-47E1-AB42-31DE05D849D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2D74-47E1-AB42-31DE05D849D8}"/>
              </c:ext>
            </c:extLst>
          </c:dPt>
          <c:dPt>
            <c:idx val="2"/>
            <c:bubble3D val="0"/>
            <c:spPr>
              <a:prstGeom prst="rect">
                <a:avLst/>
              </a:prstGeom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2D74-47E1-AB42-31DE05D849D8}"/>
              </c:ext>
            </c:extLst>
          </c:dPt>
          <c:dLbls>
            <c:dLbl>
              <c:idx val="0"/>
              <c:layout>
                <c:manualLayout>
                  <c:x val="8.9264199138759007E-2"/>
                  <c:y val="1.0434786895496158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IMPUGNACIÓN =99</a:t>
                    </a:r>
                  </a:p>
                  <a:p>
                    <a:pPr>
                      <a:defRPr/>
                    </a:pPr>
                    <a:r>
                      <a:rPr lang="en-US" sz="120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79.2%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4007840014391693"/>
                      <c:h val="6.2556547438499463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2D74-47E1-AB42-31DE05D849D8}"/>
                </c:ext>
              </c:extLst>
            </c:dLbl>
            <c:dLbl>
              <c:idx val="1"/>
              <c:layout>
                <c:manualLayout>
                  <c:x val="-4.2219553646710428E-3"/>
                  <c:y val="-5.1304368902856147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>
                        <a:solidFill>
                          <a:schemeClr val="tx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APELACIÓN=26</a:t>
                    </a:r>
                  </a:p>
                  <a:p>
                    <a:pPr>
                      <a:defRPr/>
                    </a:pPr>
                    <a:r>
                      <a:rPr lang="en-US" sz="1200">
                        <a:solidFill>
                          <a:schemeClr val="tx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20.8%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4317253778080158"/>
                      <c:h val="7.9947858930993057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2-2D74-47E1-AB42-31DE05D849D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ACCIÓN DE RECLAMO = 3,</a:t>
                    </a:r>
                    <a:br>
                      <a:rPr lang="en-US"/>
                    </a:br>
                    <a:r>
                      <a:rPr lang="en-US"/>
                      <a:t>2.45 %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2D74-47E1-AB42-31DE05D849D8}"/>
                </c:ext>
              </c:extLst>
            </c:dLbl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1"/>
            <c:showCatName val="1"/>
            <c:showSerName val="1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99</c:v>
                </c:pt>
                <c:pt idx="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74-47E1-AB42-31DE05D849D8}"/>
            </c:ext>
          </c:extLst>
        </c:ser>
        <c:dLbls>
          <c:dLblPos val="outEnd"/>
          <c:showLegendKey val="0"/>
          <c:showVal val="1"/>
          <c:showCatName val="1"/>
          <c:showSerName val="1"/>
          <c:showPercent val="0"/>
          <c:showBubbleSize val="0"/>
          <c:separator> </c:separator>
          <c:showLeaderLines val="1"/>
        </c:dLbls>
      </c:pie3DChart>
      <c:spPr>
        <a:prstGeom prst="rect">
          <a:avLst/>
        </a:prstGeom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xfrm>
      <a:off x="0" y="0"/>
      <a:ext cx="10525122" cy="6940548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Tribunal Administrativo de Contrataciones Públicas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Recursos por 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Tipo de Acto de Selección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del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1 de enero al 30 de septiembre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2017</a:t>
            </a:r>
            <a:endParaRPr/>
          </a:p>
        </c:rich>
      </c:tx>
      <c:overlay val="0"/>
      <c:spPr>
        <a:prstGeom prst="rect">
          <a:avLst/>
        </a:prstGeom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prstGeom prst="rect">
          <a:avLst/>
        </a:prstGeom>
        <a:noFill/>
        <a:ln>
          <a:noFill/>
        </a:ln>
        <a:effectLst/>
      </c:spPr>
    </c:floor>
    <c:sideWall>
      <c:thickness val="0"/>
      <c:spPr>
        <a:prstGeom prst="rect">
          <a:avLst/>
        </a:prstGeom>
        <a:noFill/>
        <a:ln>
          <a:noFill/>
        </a:ln>
        <a:effectLst/>
      </c:spPr>
    </c:sideWall>
    <c:backWall>
      <c:thickness val="0"/>
      <c:spPr>
        <a:prstGeom prst="rect">
          <a:avLst/>
        </a:prstGeom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5.5710000000000004E-3"/>
                  <c:y val="-6.6046999999999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A4-4ABB-8E77-22983982B170}"/>
                </c:ext>
              </c:extLst>
            </c:dLbl>
            <c:dLbl>
              <c:idx val="1"/>
              <c:layout>
                <c:manualLayout>
                  <c:x val="1.1142000000000001E-2"/>
                  <c:y val="-6.8650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A4-4ABB-8E77-22983982B170}"/>
                </c:ext>
              </c:extLst>
            </c:dLbl>
            <c:dLbl>
              <c:idx val="2"/>
              <c:layout>
                <c:manualLayout>
                  <c:x val="1.7912999999999998E-2"/>
                  <c:y val="-7.5736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A4-4ABB-8E77-22983982B170}"/>
                </c:ext>
              </c:extLst>
            </c:dLbl>
            <c:dLbl>
              <c:idx val="3"/>
              <c:layout>
                <c:manualLayout>
                  <c:x val="1.3542E-2"/>
                  <c:y val="-2.2995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A4-4ABB-8E77-22983982B170}"/>
                </c:ext>
              </c:extLst>
            </c:dLbl>
            <c:dLbl>
              <c:idx val="4"/>
              <c:layout>
                <c:manualLayout>
                  <c:x val="9.2849999999999999E-3"/>
                  <c:y val="-4.6783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A4-4ABB-8E77-22983982B170}"/>
                </c:ext>
              </c:extLst>
            </c:dLbl>
            <c:dLbl>
              <c:idx val="5"/>
              <c:layout>
                <c:manualLayout>
                  <c:x val="9.2849999999999999E-3"/>
                  <c:y val="-1.92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A4-4ABB-8E77-22983982B170}"/>
                </c:ext>
              </c:extLst>
            </c:dLbl>
            <c:dLbl>
              <c:idx val="6"/>
              <c:layout>
                <c:manualLayout>
                  <c:x val="1.857E-2"/>
                  <c:y val="-5.7792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A4-4ABB-8E77-22983982B1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>
                    <a:solidFill>
                      <a:srgbClr val="002060"/>
                    </a:solidFill>
                    <a:latin typeface="Arial"/>
                    <a:ea typeface="+mn-ea"/>
                    <a:cs typeface="Arial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1857137.77</c:v>
                </c:pt>
                <c:pt idx="3">
                  <c:v>0</c:v>
                </c:pt>
                <c:pt idx="4">
                  <c:v>0</c:v>
                </c:pt>
                <c:pt idx="5">
                  <c:v>66101066.07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2A4-4ABB-8E77-22983982B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>
                <a:solidFill>
                  <a:srgbClr val="002060"/>
                </a:solidFill>
                <a:latin typeface="Arial"/>
                <a:ea typeface="+mn-ea"/>
                <a:cs typeface="Arial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prstGeom prst="rect">
          <a:avLst/>
        </a:prstGeom>
        <a:noFill/>
        <a:ln>
          <a:noFill/>
        </a:ln>
        <a:effectLst/>
      </c:spPr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 31 de Julio de 2025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651999562534299"/>
          <c:y val="1.995791422536887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6702206902541E-2"/>
          <c:y val="0.28756499924916484"/>
          <c:w val="0.84191099999999996"/>
          <c:h val="0.60303600000000002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3"/>
            <c:extLst>
              <c:ext xmlns:c16="http://schemas.microsoft.com/office/drawing/2014/chart" uri="{C3380CC4-5D6E-409C-BE32-E72D297353CC}">
                <c16:uniqueId val="{00000000-A5DB-48DC-9910-83E636752DC7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A5DB-48DC-9910-83E636752DC7}"/>
              </c:ext>
            </c:extLst>
          </c:dPt>
          <c:dLbls>
            <c:dLbl>
              <c:idx val="0"/>
              <c:layout>
                <c:manualLayout>
                  <c:x val="2.7809972003898148E-2"/>
                  <c:y val="-7.855328687039545E-3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=84</a:t>
                    </a:r>
                    <a:endParaRPr lang="en-US"/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67.2%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0-A5DB-48DC-9910-83E636752DC7}"/>
                </c:ext>
              </c:extLst>
            </c:dLbl>
            <c:dLbl>
              <c:idx val="1"/>
              <c:layout>
                <c:manualLayout>
                  <c:x val="-8.8204812779643198E-3"/>
                  <c:y val="-7.4859405299531306E-2"/>
                </c:manualLayout>
              </c:layout>
              <c:tx>
                <c:rich>
                  <a:bodyPr/>
                  <a:lstStyle/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=41</a:t>
                    </a:r>
                    <a:endParaRPr lang="en-US"/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32.8%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5DB-48DC-9910-83E636752D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84</c:v>
                </c:pt>
                <c:pt idx="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DB-48DC-9910-83E636752DC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36846010978248012"/>
          <c:y val="0.90208995460535002"/>
          <c:w val="0.33987099999999998"/>
          <c:h val="7.0432999999999996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xfrm>
      <a:off x="0" y="0"/>
      <a:ext cx="8220074" cy="5848349"/>
    </a:xfrm>
    <a:prstGeom prst="rect">
      <a:avLst/>
    </a:prstGeom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prstGeom prst="rect">
          <a:avLst/>
        </a:prstGeom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</c:spPr>
    </c:floor>
    <c:sideWall>
      <c:thickness val="0"/>
      <c:spPr>
        <a:prstGeom prst="rect">
          <a:avLst/>
        </a:prstGeom>
        <a:noFill/>
        <a:ln w="25400">
          <a:noFill/>
        </a:ln>
      </c:spPr>
    </c:sideWall>
    <c:backWall>
      <c:thickness val="0"/>
      <c:spPr>
        <a:prstGeom prst="rect">
          <a:avLst/>
        </a:prstGeom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93A-4C45-BB5C-AA3F4559D40C}"/>
              </c:ext>
            </c:extLst>
          </c:dPt>
          <c:dPt>
            <c:idx val="2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93A-4C45-BB5C-AA3F4559D40C}"/>
              </c:ext>
            </c:extLst>
          </c:dPt>
          <c:dLbls>
            <c:dLbl>
              <c:idx val="0"/>
              <c:layout>
                <c:manualLayout>
                  <c:x val="-7.273E-3"/>
                  <c:y val="0.307020999999999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3A-4C45-BB5C-AA3F4559D40C}"/>
                </c:ext>
              </c:extLst>
            </c:dLbl>
            <c:dLbl>
              <c:idx val="1"/>
              <c:layout>
                <c:manualLayout>
                  <c:x val="-5.4500000000000002E-4"/>
                  <c:y val="0.154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3A-4C45-BB5C-AA3F4559D40C}"/>
                </c:ext>
              </c:extLst>
            </c:dLbl>
            <c:dLbl>
              <c:idx val="2"/>
              <c:layout>
                <c:manualLayout>
                  <c:x val="7.3954000000000006E-2"/>
                  <c:y val="-6.7296999999999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3A-4C45-BB5C-AA3F4559D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3A-4C45-BB5C-AA3F4559D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gradFill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1400174</xdr:colOff>
      <xdr:row>1</xdr:row>
      <xdr:rowOff>19049</xdr:rowOff>
    </xdr:from>
    <xdr:to>
      <xdr:col>3</xdr:col>
      <xdr:colOff>1372719</xdr:colOff>
      <xdr:row>6</xdr:row>
      <xdr:rowOff>180974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800599" y="200024"/>
          <a:ext cx="1601319" cy="12287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855635</xdr:colOff>
      <xdr:row>1</xdr:row>
      <xdr:rowOff>303158</xdr:rowOff>
    </xdr:from>
    <xdr:to>
      <xdr:col>6</xdr:col>
      <xdr:colOff>193782</xdr:colOff>
      <xdr:row>4</xdr:row>
      <xdr:rowOff>24216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851292" y="682544"/>
          <a:ext cx="807257" cy="66548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600073</xdr:colOff>
      <xdr:row>32</xdr:row>
      <xdr:rowOff>57148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0EE17684-BA4F-DD7F-3605-B6653CE76239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12893" y="292963"/>
          <a:ext cx="1389521" cy="1257704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495299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 bwMode="auto">
        <a:xfrm>
          <a:off x="1257301" y="123824"/>
          <a:ext cx="5686423" cy="84772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85725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5419725" y="0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752850" y="9525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301625</xdr:colOff>
      <xdr:row>0</xdr:row>
      <xdr:rowOff>104774</xdr:rowOff>
    </xdr:from>
    <xdr:to>
      <xdr:col>3</xdr:col>
      <xdr:colOff>730250</xdr:colOff>
      <xdr:row>4</xdr:row>
      <xdr:rowOff>31749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6223000" y="104774"/>
          <a:ext cx="1635125" cy="14509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495297</xdr:colOff>
      <xdr:row>38</xdr:row>
      <xdr:rowOff>63497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346073</xdr:colOff>
      <xdr:row>34</xdr:row>
      <xdr:rowOff>38099</xdr:rowOff>
    </xdr:from>
    <xdr:to>
      <xdr:col>7</xdr:col>
      <xdr:colOff>139700</xdr:colOff>
      <xdr:row>37</xdr:row>
      <xdr:rowOff>165100</xdr:rowOff>
    </xdr:to>
    <xdr:sp macro="" textlink="">
      <xdr:nvSpPr>
        <xdr:cNvPr id="20152538" name="CuadroTexto 20152537">
          <a:extLst>
            <a:ext uri="{FF2B5EF4-FFF2-40B4-BE49-F238E27FC236}">
              <a16:creationId xmlns:a16="http://schemas.microsoft.com/office/drawing/2014/main" id="{00000000-0008-0000-0900-0000DA803301}"/>
            </a:ext>
          </a:extLst>
        </xdr:cNvPr>
        <xdr:cNvSpPr txBox="1"/>
      </xdr:nvSpPr>
      <xdr:spPr bwMode="auto">
        <a:xfrm>
          <a:off x="346073" y="6515099"/>
          <a:ext cx="6016627" cy="698501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compatLnSpc="0"/>
        <a:lstStyle/>
        <a:p>
          <a:pPr>
            <a:defRPr/>
          </a:pPr>
          <a:r>
            <a:rPr sz="1800" b="1">
              <a:solidFill>
                <a:schemeClr val="tx2"/>
              </a:solidFill>
            </a:rPr>
            <a:t>Total de Monto de Recursos Ingresados: B/</a:t>
          </a:r>
          <a:r>
            <a:rPr lang="es-ES" sz="1800" b="1">
              <a:solidFill>
                <a:schemeClr val="tx2"/>
              </a:solidFill>
            </a:rPr>
            <a:t>159,024,375.98</a:t>
          </a:r>
          <a:endParaRPr sz="1800" b="1">
            <a:solidFill>
              <a:schemeClr val="tx2"/>
            </a:solidFill>
          </a:endParaRPr>
        </a:p>
        <a:p>
          <a:pPr>
            <a:defRPr/>
          </a:pPr>
          <a:r>
            <a:rPr sz="1800" b="1">
              <a:solidFill>
                <a:schemeClr val="tx2"/>
              </a:solidFill>
            </a:rPr>
            <a:t>Cantidad de Recursos Ingresados: </a:t>
          </a:r>
          <a:r>
            <a:rPr lang="es-ES" sz="1800" b="1">
              <a:solidFill>
                <a:schemeClr val="tx2"/>
              </a:solidFill>
            </a:rPr>
            <a:t>125</a:t>
          </a:r>
          <a:endParaRPr sz="1800" b="1">
            <a:solidFill>
              <a:schemeClr val="tx2"/>
            </a:solidFill>
          </a:endParaRP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2E7C6800-93DA-1496-4AE2-A500A41AAC9B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20993" y="426582"/>
          <a:ext cx="1733122" cy="203675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0.02697</cdr:x>
      <cdr:y>0.88071</cdr:y>
    </cdr:from>
    <cdr:to>
      <cdr:x>0.60981</cdr:x>
      <cdr:y>1</cdr:y>
    </cdr:to>
    <cdr:sp macro="" textlink="">
      <cdr:nvSpPr>
        <cdr:cNvPr id="7" name="Rectángulo 6"/>
        <cdr:cNvSpPr/>
      </cdr:nvSpPr>
      <cdr:spPr bwMode="auto">
        <a:xfrm xmlns:a="http://schemas.openxmlformats.org/drawingml/2006/main">
          <a:off x="283921" y="6431382"/>
          <a:ext cx="6136313" cy="87111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defRPr/>
          </a:pP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Total de Monto de Recursos Ingresados: B/.169,290,074.56</a:t>
          </a:r>
          <a:r>
            <a:rPr lang="es-PA" sz="3200" b="1">
              <a:solidFill>
                <a:srgbClr val="002060"/>
              </a:solidFill>
              <a:latin typeface="+mn-lt"/>
              <a:ea typeface="+mn-ea"/>
              <a:cs typeface="+mn-cs"/>
            </a:rPr>
            <a:t> </a:t>
          </a: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Cantidad de Recursos Ingresados: 115</a:t>
          </a:r>
          <a:endParaRPr lang="es-PA" sz="1800">
            <a:solidFill>
              <a:srgbClr val="002060"/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4760</xdr:rowOff>
    </xdr:from>
    <xdr:to>
      <xdr:col>9</xdr:col>
      <xdr:colOff>523875</xdr:colOff>
      <xdr:row>38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 bwMode="auto">
        <a:xfrm>
          <a:off x="895350" y="6153149"/>
          <a:ext cx="398442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AV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</a:t>
          </a:r>
          <a:endParaRPr/>
        </a:p>
      </xdr:txBody>
    </xdr:sp>
    <xdr:clientData/>
  </xdr:oneCellAnchor>
  <xdr:oneCellAnchor>
    <xdr:from>
      <xdr:col>1</xdr:col>
      <xdr:colOff>1181099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 bwMode="auto"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CD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3</a:t>
          </a:r>
          <a:endParaRPr/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 bwMode="auto"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LA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9</a:t>
          </a:r>
          <a:endParaRPr/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 bwMode="auto">
        <a:xfrm>
          <a:off x="4867274" y="621030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LP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44</a:t>
          </a:r>
          <a:endParaRPr/>
        </a:p>
      </xdr:txBody>
    </xdr:sp>
    <xdr:clientData/>
  </xdr:oneCellAnchor>
  <xdr:oneCellAnchor>
    <xdr:from>
      <xdr:col>6</xdr:col>
      <xdr:colOff>665879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 bwMode="auto"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LV</a:t>
          </a:r>
          <a:endParaRPr/>
        </a:p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12</a:t>
          </a:r>
          <a:endParaRPr/>
        </a:p>
      </xdr:txBody>
    </xdr:sp>
    <xdr:clientData/>
  </xdr:oneCellAnchor>
  <xdr:oneCellAnchor>
    <xdr:from>
      <xdr:col>8</xdr:col>
      <xdr:colOff>276224</xdr:colOff>
      <xdr:row>31</xdr:row>
      <xdr:rowOff>123824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 bwMode="auto"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O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2</a:t>
          </a:r>
          <a:endParaRPr/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 bwMode="auto"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CM</a:t>
          </a:r>
          <a:endParaRPr/>
        </a:p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81</a:t>
          </a:r>
          <a:endParaRPr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1139283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716967" y="220701"/>
          <a:ext cx="1462669" cy="15332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ivera\Desktop\Recursos%20del%20Tribunal%20Hasta%2030%20de%20abril%202025.xls" TargetMode="External"/><Relationship Id="rId1" Type="http://schemas.openxmlformats.org/officeDocument/2006/relationships/externalLinkPath" Target="ESTADISTICAS/Recursos%20del%20Tribunal%20Hasta%2030%20de%20abril%202025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ivera\Desktop\Recursos%20del%20Tribunal%20ENERO%202025%20.xls" TargetMode="External"/><Relationship Id="rId1" Type="http://schemas.openxmlformats.org/officeDocument/2006/relationships/externalLinkPath" Target="ESTADISTICAS/Recursos%20del%20Tribunal%20ENERO%202025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07"/>
      <sheetName val="2008"/>
      <sheetName val="2009"/>
      <sheetName val="2010"/>
      <sheetName val="GRAFICA-2012"/>
      <sheetName val="2012"/>
      <sheetName val="2011"/>
      <sheetName val="Hoja3"/>
      <sheetName val="2013"/>
      <sheetName val="Hoja5"/>
      <sheetName val="Hoja6"/>
      <sheetName val="Hoja7"/>
      <sheetName val="2014"/>
      <sheetName val="2015"/>
      <sheetName val="2016"/>
      <sheetName val="2017"/>
      <sheetName val="promedio"/>
      <sheetName val="2018"/>
      <sheetName val="2019"/>
      <sheetName val="2020"/>
      <sheetName val="2021"/>
      <sheetName val="2022"/>
      <sheetName val="2023"/>
      <sheetName val="Gráfico6"/>
      <sheetName val="Gráfico5"/>
      <sheetName val="Gráfico4"/>
      <sheetName val="Gráfico3"/>
      <sheetName val="Gráfico2"/>
      <sheetName val="Gráfico1"/>
      <sheetName val="2024"/>
      <sheetName val="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>
        <row r="37">
          <cell r="G37" t="str">
            <v>INSTITUTO PARA LA FORMACIÓN Y APROVECHAMIENTO DE LOS RECURSOS HUMANOS (IFARHU),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07"/>
      <sheetName val="2008"/>
      <sheetName val="2009"/>
      <sheetName val="2010"/>
      <sheetName val="GRAFICA-2012"/>
      <sheetName val="2012"/>
      <sheetName val="2011"/>
      <sheetName val="Hoja3"/>
      <sheetName val="2013"/>
      <sheetName val="Hoja5"/>
      <sheetName val="Hoja6"/>
      <sheetName val="Hoja7"/>
      <sheetName val="2014"/>
      <sheetName val="2015"/>
      <sheetName val="2016"/>
      <sheetName val="2017"/>
      <sheetName val="promedio"/>
      <sheetName val="2018"/>
      <sheetName val="2019"/>
      <sheetName val="2020"/>
      <sheetName val="2021"/>
      <sheetName val="2022"/>
      <sheetName val="2023"/>
      <sheetName val="Gráfico6"/>
      <sheetName val="Gráfico5"/>
      <sheetName val="Gráfico4"/>
      <sheetName val="Gráfico3"/>
      <sheetName val="Gráfico2"/>
      <sheetName val="Gráfico1"/>
      <sheetName val="2024"/>
      <sheetName val="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>
        <row r="8">
          <cell r="G8" t="str">
            <v>SISTEMA ESTATAL DE RADIO Y TELEVISIÓN (SERTV)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Brillante">
      <a:fillStyleLst>
        <a:solidFill>
          <a:schemeClr val="phClr"/>
        </a:solidFill>
        <a:gradFill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298" t="s">
        <v>0</v>
      </c>
      <c r="C1" s="298"/>
      <c r="D1" s="298"/>
      <c r="E1" s="298"/>
    </row>
    <row r="2" spans="2:5" x14ac:dyDescent="0.3">
      <c r="B2" s="298" t="s">
        <v>1</v>
      </c>
      <c r="C2" s="298"/>
      <c r="D2" s="298"/>
      <c r="E2" s="298"/>
    </row>
    <row r="3" spans="2:5" x14ac:dyDescent="0.3">
      <c r="B3" s="2"/>
      <c r="C3" s="2"/>
      <c r="D3" s="2"/>
      <c r="E3" s="2"/>
    </row>
    <row r="4" spans="2:5" x14ac:dyDescent="0.3">
      <c r="B4" s="3" t="s">
        <v>2</v>
      </c>
      <c r="C4" s="2"/>
      <c r="D4" s="2"/>
      <c r="E4" s="2"/>
    </row>
    <row r="5" spans="2:5" x14ac:dyDescent="0.3">
      <c r="B5" s="3"/>
      <c r="C5" s="2"/>
      <c r="D5" s="2"/>
      <c r="E5" s="2"/>
    </row>
    <row r="6" spans="2:5" x14ac:dyDescent="0.3">
      <c r="B6" s="3" t="s">
        <v>3</v>
      </c>
      <c r="C6" s="2"/>
      <c r="D6" s="2"/>
      <c r="E6" s="2"/>
    </row>
    <row r="7" spans="2:5" x14ac:dyDescent="0.3">
      <c r="B7" s="4"/>
    </row>
    <row r="9" spans="2:5" x14ac:dyDescent="0.3">
      <c r="B9" s="5" t="s">
        <v>4</v>
      </c>
      <c r="C9" s="5" t="s">
        <v>5</v>
      </c>
      <c r="D9" s="6" t="s">
        <v>6</v>
      </c>
    </row>
    <row r="10" spans="2:5" x14ac:dyDescent="0.3">
      <c r="B10" s="2" t="s">
        <v>7</v>
      </c>
      <c r="C10" s="7">
        <v>147</v>
      </c>
      <c r="D10" s="8">
        <f>+C10/$C$16</f>
        <v>0.80769230769230771</v>
      </c>
    </row>
    <row r="11" spans="2:5" x14ac:dyDescent="0.3">
      <c r="B11" s="2"/>
      <c r="C11" s="9"/>
      <c r="D11" s="8"/>
    </row>
    <row r="12" spans="2:5" x14ac:dyDescent="0.3">
      <c r="B12" s="2" t="s">
        <v>8</v>
      </c>
      <c r="C12" s="9">
        <v>31</v>
      </c>
      <c r="D12" s="8">
        <f>+C12/$C$16</f>
        <v>0.17032967032967034</v>
      </c>
    </row>
    <row r="13" spans="2:5" x14ac:dyDescent="0.3">
      <c r="B13" s="2"/>
      <c r="C13" s="9"/>
      <c r="D13" s="8"/>
    </row>
    <row r="14" spans="2:5" x14ac:dyDescent="0.3">
      <c r="B14" s="2" t="s">
        <v>9</v>
      </c>
      <c r="C14" s="9">
        <v>4</v>
      </c>
      <c r="D14" s="8">
        <f>+C14/$C$16</f>
        <v>2.197802197802198E-2</v>
      </c>
    </row>
    <row r="15" spans="2:5" x14ac:dyDescent="0.3">
      <c r="C15" s="10"/>
      <c r="D15" s="11"/>
    </row>
    <row r="16" spans="2:5" x14ac:dyDescent="0.3">
      <c r="B16" s="12" t="s">
        <v>10</v>
      </c>
      <c r="C16" s="5">
        <f>SUM(C10:C14)</f>
        <v>182</v>
      </c>
      <c r="D16" s="13">
        <f>SUM(D10:D14)</f>
        <v>1</v>
      </c>
    </row>
    <row r="19" spans="2:5" x14ac:dyDescent="0.3">
      <c r="B19" s="5" t="s">
        <v>11</v>
      </c>
      <c r="C19" s="5" t="s">
        <v>5</v>
      </c>
      <c r="D19" s="6" t="s">
        <v>6</v>
      </c>
    </row>
    <row r="20" spans="2:5" x14ac:dyDescent="0.3">
      <c r="B20" s="2" t="s">
        <v>12</v>
      </c>
      <c r="C20" s="7">
        <v>122</v>
      </c>
      <c r="D20" s="8">
        <f>+C20/$C$26</f>
        <v>0.67032967032967028</v>
      </c>
    </row>
    <row r="21" spans="2:5" x14ac:dyDescent="0.3">
      <c r="B21" s="2"/>
      <c r="C21" s="9"/>
      <c r="D21" s="8"/>
    </row>
    <row r="22" spans="2:5" x14ac:dyDescent="0.3">
      <c r="B22" s="2" t="s">
        <v>13</v>
      </c>
      <c r="C22" s="9">
        <v>58</v>
      </c>
      <c r="D22" s="8">
        <f>+C22/$C$26</f>
        <v>0.31868131868131866</v>
      </c>
    </row>
    <row r="23" spans="2:5" x14ac:dyDescent="0.3">
      <c r="B23" s="2"/>
      <c r="C23" s="9"/>
      <c r="D23" s="8"/>
    </row>
    <row r="24" spans="2:5" x14ac:dyDescent="0.3">
      <c r="B24" s="2" t="s">
        <v>14</v>
      </c>
      <c r="C24" s="9">
        <v>2</v>
      </c>
      <c r="D24" s="8">
        <f>+C24/$C$26</f>
        <v>1.098901098901099E-2</v>
      </c>
      <c r="E24" s="1" t="s">
        <v>15</v>
      </c>
    </row>
    <row r="25" spans="2:5" x14ac:dyDescent="0.3">
      <c r="C25" s="14"/>
      <c r="D25" s="11"/>
    </row>
    <row r="26" spans="2:5" x14ac:dyDescent="0.3">
      <c r="B26" s="5" t="s">
        <v>10</v>
      </c>
      <c r="C26" s="5">
        <f>SUM(C20:C24)</f>
        <v>182</v>
      </c>
      <c r="D26" s="15">
        <f>SUM(D20:D24)</f>
        <v>0.99999999999999989</v>
      </c>
    </row>
    <row r="27" spans="2:5" x14ac:dyDescent="0.3">
      <c r="B27" s="4"/>
      <c r="C27" s="16"/>
      <c r="D27" s="17"/>
    </row>
    <row r="28" spans="2:5" x14ac:dyDescent="0.3">
      <c r="B28" s="4"/>
      <c r="C28" s="16"/>
      <c r="D28" s="17"/>
    </row>
    <row r="30" spans="2:5" x14ac:dyDescent="0.3">
      <c r="C30" s="18"/>
      <c r="D30" s="18"/>
      <c r="E30" s="18"/>
    </row>
    <row r="31" spans="2:5" ht="37.5" x14ac:dyDescent="0.3">
      <c r="B31" s="19" t="s">
        <v>16</v>
      </c>
      <c r="C31" s="5" t="s">
        <v>5</v>
      </c>
      <c r="D31" s="6" t="s">
        <v>6</v>
      </c>
    </row>
    <row r="32" spans="2:5" x14ac:dyDescent="0.3">
      <c r="B32" s="20" t="s">
        <v>17</v>
      </c>
      <c r="C32" s="21"/>
      <c r="D32" s="20"/>
    </row>
    <row r="33" spans="2:5" x14ac:dyDescent="0.3">
      <c r="B33" s="20" t="s">
        <v>18</v>
      </c>
      <c r="C33" s="21"/>
      <c r="D33" s="20"/>
    </row>
    <row r="34" spans="2:5" x14ac:dyDescent="0.3">
      <c r="B34" s="20" t="s">
        <v>19</v>
      </c>
      <c r="C34" s="21"/>
      <c r="D34" s="20"/>
    </row>
    <row r="35" spans="2:5" x14ac:dyDescent="0.3">
      <c r="B35" s="20" t="s">
        <v>20</v>
      </c>
      <c r="C35" s="21"/>
      <c r="D35" s="20"/>
    </row>
    <row r="36" spans="2:5" x14ac:dyDescent="0.3">
      <c r="B36" s="20" t="s">
        <v>21</v>
      </c>
      <c r="C36" s="21"/>
      <c r="D36" s="20"/>
    </row>
    <row r="37" spans="2:5" x14ac:dyDescent="0.3">
      <c r="B37" s="20" t="s">
        <v>22</v>
      </c>
      <c r="C37" s="21"/>
      <c r="D37" s="20"/>
    </row>
    <row r="38" spans="2:5" x14ac:dyDescent="0.3">
      <c r="B38" s="20" t="s">
        <v>23</v>
      </c>
      <c r="C38" s="21"/>
      <c r="D38" s="20"/>
    </row>
    <row r="39" spans="2:5" x14ac:dyDescent="0.3">
      <c r="B39" s="5" t="s">
        <v>10</v>
      </c>
      <c r="C39" s="5">
        <f>SUM(C32:C38)</f>
        <v>0</v>
      </c>
      <c r="D39" s="15">
        <f>SUM(D33:D37)</f>
        <v>0</v>
      </c>
    </row>
    <row r="40" spans="2:5" x14ac:dyDescent="0.3">
      <c r="B40" s="299"/>
      <c r="C40" s="299"/>
      <c r="D40" s="299"/>
      <c r="E40" s="299"/>
    </row>
    <row r="41" spans="2:5" x14ac:dyDescent="0.3">
      <c r="B41" s="299"/>
      <c r="C41" s="299"/>
      <c r="D41" s="299"/>
      <c r="E41" s="299"/>
    </row>
    <row r="43" spans="2:5" ht="37.5" x14ac:dyDescent="0.3">
      <c r="B43" s="22" t="s">
        <v>24</v>
      </c>
      <c r="C43" s="23" t="s">
        <v>5</v>
      </c>
      <c r="D43" s="24" t="s">
        <v>6</v>
      </c>
    </row>
    <row r="44" spans="2:5" x14ac:dyDescent="0.3">
      <c r="B44" s="25" t="s">
        <v>25</v>
      </c>
      <c r="C44" s="26">
        <f>SUM(C45:C53)</f>
        <v>122</v>
      </c>
      <c r="D44" s="27">
        <f>+C44/C56</f>
        <v>0.67032967032967028</v>
      </c>
    </row>
    <row r="45" spans="2:5" x14ac:dyDescent="0.3">
      <c r="B45" s="20" t="s">
        <v>26</v>
      </c>
      <c r="C45" s="21">
        <v>21</v>
      </c>
      <c r="D45" s="28">
        <f t="shared" ref="D45:D53" si="0">+C45/$C$44</f>
        <v>0.1721311475409836</v>
      </c>
    </row>
    <row r="46" spans="2:5" x14ac:dyDescent="0.3">
      <c r="B46" s="20" t="s">
        <v>27</v>
      </c>
      <c r="C46" s="21">
        <v>36</v>
      </c>
      <c r="D46" s="28">
        <f t="shared" si="0"/>
        <v>0.29508196721311475</v>
      </c>
    </row>
    <row r="47" spans="2:5" x14ac:dyDescent="0.3">
      <c r="B47" s="20" t="s">
        <v>28</v>
      </c>
      <c r="C47" s="21">
        <v>4</v>
      </c>
      <c r="D47" s="28">
        <f t="shared" si="0"/>
        <v>3.2786885245901641E-2</v>
      </c>
    </row>
    <row r="48" spans="2:5" x14ac:dyDescent="0.3">
      <c r="B48" s="20" t="s">
        <v>29</v>
      </c>
      <c r="C48" s="21">
        <v>11</v>
      </c>
      <c r="D48" s="28">
        <f t="shared" si="0"/>
        <v>9.0163934426229511E-2</v>
      </c>
    </row>
    <row r="49" spans="2:11" x14ac:dyDescent="0.3">
      <c r="B49" s="20" t="s">
        <v>30</v>
      </c>
      <c r="C49" s="21">
        <v>5</v>
      </c>
      <c r="D49" s="28">
        <f t="shared" si="0"/>
        <v>4.0983606557377046E-2</v>
      </c>
    </row>
    <row r="50" spans="2:11" x14ac:dyDescent="0.3">
      <c r="B50" s="20" t="s">
        <v>31</v>
      </c>
      <c r="C50" s="21">
        <v>1</v>
      </c>
      <c r="D50" s="28">
        <f t="shared" si="0"/>
        <v>8.1967213114754103E-3</v>
      </c>
    </row>
    <row r="51" spans="2:11" x14ac:dyDescent="0.3">
      <c r="B51" s="20" t="s">
        <v>32</v>
      </c>
      <c r="C51" s="21">
        <v>1</v>
      </c>
      <c r="D51" s="28">
        <f t="shared" si="0"/>
        <v>8.1967213114754103E-3</v>
      </c>
    </row>
    <row r="52" spans="2:11" x14ac:dyDescent="0.3">
      <c r="B52" s="20" t="s">
        <v>33</v>
      </c>
      <c r="C52" s="21">
        <v>42</v>
      </c>
      <c r="D52" s="28">
        <f t="shared" si="0"/>
        <v>0.34426229508196721</v>
      </c>
      <c r="K52" s="29"/>
    </row>
    <row r="53" spans="2:11" x14ac:dyDescent="0.3">
      <c r="B53" s="20" t="s">
        <v>34</v>
      </c>
      <c r="C53" s="21">
        <v>1</v>
      </c>
      <c r="D53" s="28">
        <f t="shared" si="0"/>
        <v>8.1967213114754103E-3</v>
      </c>
      <c r="K53" s="29"/>
    </row>
    <row r="54" spans="2:11" x14ac:dyDescent="0.3">
      <c r="B54" s="25" t="s">
        <v>35</v>
      </c>
      <c r="C54" s="26">
        <v>58</v>
      </c>
      <c r="D54" s="27">
        <f>+C54/C56</f>
        <v>0.31868131868131866</v>
      </c>
    </row>
    <row r="55" spans="2:11" x14ac:dyDescent="0.3">
      <c r="B55" s="25" t="s">
        <v>36</v>
      </c>
      <c r="C55" s="26">
        <v>2</v>
      </c>
      <c r="D55" s="27">
        <f>+C55/C56</f>
        <v>1.098901098901099E-2</v>
      </c>
    </row>
    <row r="56" spans="2:11" x14ac:dyDescent="0.3">
      <c r="B56" s="30" t="s">
        <v>10</v>
      </c>
      <c r="C56" s="31">
        <f>+C44+C54+C55</f>
        <v>182</v>
      </c>
      <c r="D56" s="32">
        <f>+D44+D54+D55</f>
        <v>0.99999999999999989</v>
      </c>
    </row>
    <row r="60" spans="2:11" ht="37.5" x14ac:dyDescent="0.3">
      <c r="B60" s="19" t="s">
        <v>37</v>
      </c>
      <c r="C60" s="5" t="s">
        <v>38</v>
      </c>
      <c r="D60" s="33" t="s">
        <v>5</v>
      </c>
    </row>
    <row r="61" spans="2:11" x14ac:dyDescent="0.3">
      <c r="B61" s="20" t="s">
        <v>39</v>
      </c>
      <c r="C61" s="34">
        <v>782491329.09000003</v>
      </c>
      <c r="D61" s="21">
        <v>25</v>
      </c>
    </row>
    <row r="62" spans="2:11" x14ac:dyDescent="0.3">
      <c r="B62" s="20"/>
      <c r="C62" s="34"/>
      <c r="D62" s="21"/>
    </row>
    <row r="63" spans="2:11" x14ac:dyDescent="0.3">
      <c r="B63" s="20" t="s">
        <v>40</v>
      </c>
      <c r="C63" s="34">
        <v>441115.42</v>
      </c>
      <c r="D63" s="21">
        <v>18</v>
      </c>
    </row>
    <row r="64" spans="2:11" x14ac:dyDescent="0.3">
      <c r="B64" s="20"/>
      <c r="C64" s="34"/>
      <c r="D64" s="21"/>
    </row>
    <row r="65" spans="2:4" x14ac:dyDescent="0.3">
      <c r="B65" s="20" t="s">
        <v>41</v>
      </c>
      <c r="C65" s="34">
        <v>8708655.5999999996</v>
      </c>
      <c r="D65" s="21">
        <v>19</v>
      </c>
    </row>
    <row r="66" spans="2:4" x14ac:dyDescent="0.3">
      <c r="B66" s="20"/>
      <c r="C66" s="34"/>
      <c r="D66" s="21"/>
    </row>
    <row r="67" spans="2:4" x14ac:dyDescent="0.3">
      <c r="B67" s="20" t="s">
        <v>42</v>
      </c>
      <c r="C67" s="34">
        <v>14000000</v>
      </c>
      <c r="D67" s="21">
        <v>4</v>
      </c>
    </row>
    <row r="68" spans="2:4" x14ac:dyDescent="0.3">
      <c r="B68" s="20"/>
      <c r="C68" s="34"/>
      <c r="D68" s="21"/>
    </row>
    <row r="69" spans="2:4" x14ac:dyDescent="0.3">
      <c r="B69" s="20" t="s">
        <v>43</v>
      </c>
      <c r="C69" s="34">
        <v>34397659.659999996</v>
      </c>
      <c r="D69" s="21">
        <v>2</v>
      </c>
    </row>
    <row r="70" spans="2:4" x14ac:dyDescent="0.3">
      <c r="B70" s="20"/>
      <c r="C70" s="34"/>
      <c r="D70" s="21"/>
    </row>
    <row r="71" spans="2:4" x14ac:dyDescent="0.3">
      <c r="B71" s="20" t="s">
        <v>44</v>
      </c>
      <c r="C71" s="34">
        <v>8600711.4000000004</v>
      </c>
      <c r="D71" s="21">
        <v>6</v>
      </c>
    </row>
    <row r="72" spans="2:4" x14ac:dyDescent="0.3">
      <c r="B72" s="20"/>
      <c r="C72" s="34"/>
      <c r="D72" s="21"/>
    </row>
    <row r="73" spans="2:4" x14ac:dyDescent="0.3">
      <c r="B73" s="20" t="s">
        <v>45</v>
      </c>
      <c r="C73" s="34">
        <v>56929729.670000002</v>
      </c>
      <c r="D73" s="21">
        <v>108</v>
      </c>
    </row>
    <row r="74" spans="2:4" x14ac:dyDescent="0.3">
      <c r="B74" s="5" t="s">
        <v>10</v>
      </c>
      <c r="C74" s="35">
        <f>SUM(C61:C73)</f>
        <v>905569200.83999991</v>
      </c>
      <c r="D74" s="5">
        <f>SUM(D61:D73)</f>
        <v>182</v>
      </c>
    </row>
    <row r="75" spans="2:4" x14ac:dyDescent="0.3">
      <c r="C75" s="36"/>
      <c r="D75" s="18"/>
    </row>
    <row r="76" spans="2:4" x14ac:dyDescent="0.3">
      <c r="C76" s="37"/>
      <c r="D76" s="18"/>
    </row>
    <row r="77" spans="2:4" x14ac:dyDescent="0.3">
      <c r="C77" s="37"/>
    </row>
  </sheetData>
  <sortState xmlns:xlrd2="http://schemas.microsoft.com/office/spreadsheetml/2017/richdata2" ref="B47:D56">
    <sortCondition ref="B47:B56"/>
  </sortState>
  <mergeCells count="4">
    <mergeCell ref="B1:E1"/>
    <mergeCell ref="B2:E2"/>
    <mergeCell ref="B40:E40"/>
    <mergeCell ref="B41:E41"/>
  </mergeCells>
  <pageMargins left="0" right="0" top="0" bottom="0" header="0" footer="0"/>
  <pageSetup paperSize="9" orientation="portrait" horizontalDpi="2147483648" verticalDpi="214748364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workbookViewId="0">
      <selection activeCell="B8" sqref="B8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207</v>
      </c>
      <c r="B1">
        <v>99</v>
      </c>
    </row>
    <row r="2" spans="1:4" x14ac:dyDescent="0.25">
      <c r="A2" t="s">
        <v>208</v>
      </c>
      <c r="B2">
        <v>26</v>
      </c>
    </row>
    <row r="3" spans="1:4" x14ac:dyDescent="0.25">
      <c r="D3" s="187"/>
    </row>
    <row r="4" spans="1:4" x14ac:dyDescent="0.25">
      <c r="D4" s="187"/>
    </row>
  </sheetData>
  <printOptions horizontalCentered="1" verticalCentered="1"/>
  <pageMargins left="0" right="0" top="0" bottom="0" header="0" footer="0"/>
  <pageSetup paperSize="5" scale="95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 t="shared" ref="B2:B3" si="0">+'tipo de acto'!#REF!</f>
        <v>#REF!</v>
      </c>
      <c r="C2" s="187" t="e">
        <f t="shared" ref="C2:C3" si="1">+'tipo de acto'!#REF!</f>
        <v>#REF!</v>
      </c>
    </row>
    <row r="3" spans="2:3" x14ac:dyDescent="0.25">
      <c r="B3" t="e">
        <f t="shared" si="0"/>
        <v>#REF!</v>
      </c>
      <c r="C3" s="187" t="e">
        <f t="shared" si="1"/>
        <v>#REF!</v>
      </c>
    </row>
    <row r="4" spans="2:3" x14ac:dyDescent="0.25">
      <c r="B4" t="str">
        <f>+'tipo de acto'!B11</f>
        <v>Contratación Menor</v>
      </c>
      <c r="C4" s="187">
        <f>+'tipo de acto'!E11</f>
        <v>1857137.77</v>
      </c>
    </row>
    <row r="5" spans="2:3" x14ac:dyDescent="0.25">
      <c r="B5" t="e">
        <f t="shared" ref="B5:B6" si="2">+'tipo de acto'!#REF!</f>
        <v>#REF!</v>
      </c>
      <c r="C5" s="187" t="e">
        <f t="shared" ref="C5:C6" si="3">+'tipo de acto'!#REF!</f>
        <v>#REF!</v>
      </c>
    </row>
    <row r="6" spans="2:3" x14ac:dyDescent="0.25">
      <c r="B6" t="e">
        <f t="shared" si="2"/>
        <v>#REF!</v>
      </c>
      <c r="C6" s="187" t="e">
        <f t="shared" si="3"/>
        <v>#REF!</v>
      </c>
    </row>
    <row r="7" spans="2:3" x14ac:dyDescent="0.25">
      <c r="B7" t="str">
        <f>+'tipo de acto'!B15</f>
        <v>Licitación por Mejor Valor</v>
      </c>
      <c r="C7" s="187">
        <f>+'tipo de acto'!E13</f>
        <v>66101066.07</v>
      </c>
    </row>
    <row r="8" spans="2:3" x14ac:dyDescent="0.25">
      <c r="B8" t="e">
        <f>+'tipo de acto'!#REF!</f>
        <v>#REF!</v>
      </c>
      <c r="C8" s="187" t="e">
        <f>+'tipo de acto'!#REF!</f>
        <v>#REF!</v>
      </c>
    </row>
    <row r="9" spans="2:3" x14ac:dyDescent="0.25">
      <c r="C9" s="187"/>
    </row>
  </sheetData>
  <printOptions horizontalCentered="1"/>
  <pageMargins left="0" right="0" top="0" bottom="0" header="0" footer="0"/>
  <pageSetup paperSize="9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opLeftCell="B2" zoomScale="82" workbookViewId="0">
      <selection activeCell="F17" sqref="F17"/>
    </sheetView>
  </sheetViews>
  <sheetFormatPr baseColWidth="10" defaultColWidth="11.42578125" defaultRowHeight="30" x14ac:dyDescent="0.4"/>
  <cols>
    <col min="1" max="1" width="11.42578125" style="94"/>
    <col min="2" max="2" width="3.42578125" style="94" customWidth="1"/>
    <col min="3" max="3" width="38.7109375" style="94" customWidth="1"/>
    <col min="4" max="4" width="26.140625" style="94" customWidth="1"/>
    <col min="5" max="5" width="26.85546875" style="94" customWidth="1"/>
    <col min="6" max="6" width="46.5703125" style="94" customWidth="1"/>
    <col min="7" max="7" width="6.28515625" style="94" customWidth="1"/>
    <col min="8" max="9" width="11.42578125" style="94"/>
    <col min="10" max="10" width="43.85546875" style="94" customWidth="1"/>
    <col min="11" max="16384" width="11.42578125" style="94"/>
  </cols>
  <sheetData>
    <row r="1" spans="3:7" x14ac:dyDescent="0.4">
      <c r="C1" s="96"/>
      <c r="D1" s="96"/>
      <c r="E1" s="96"/>
      <c r="F1" s="96"/>
      <c r="G1" s="96"/>
    </row>
    <row r="2" spans="3:7" x14ac:dyDescent="0.4">
      <c r="C2" s="96"/>
      <c r="D2" s="96"/>
      <c r="E2" s="96"/>
      <c r="F2" s="96"/>
      <c r="G2" s="96"/>
    </row>
    <row r="3" spans="3:7" x14ac:dyDescent="0.4">
      <c r="C3" s="188"/>
      <c r="D3" s="162"/>
      <c r="E3" s="162"/>
      <c r="F3" s="162"/>
      <c r="G3" s="162"/>
    </row>
    <row r="4" spans="3:7" x14ac:dyDescent="0.4">
      <c r="C4" s="188"/>
      <c r="D4" s="162"/>
      <c r="E4" s="162"/>
      <c r="F4" s="162"/>
      <c r="G4" s="162"/>
    </row>
    <row r="5" spans="3:7" x14ac:dyDescent="0.4">
      <c r="C5" s="188"/>
      <c r="D5" s="162"/>
      <c r="E5" s="162"/>
      <c r="F5" s="162"/>
      <c r="G5" s="162"/>
    </row>
    <row r="6" spans="3:7" x14ac:dyDescent="0.4">
      <c r="C6" s="307" t="s">
        <v>209</v>
      </c>
      <c r="D6" s="307"/>
      <c r="E6" s="307"/>
      <c r="F6" s="307"/>
      <c r="G6" s="96"/>
    </row>
    <row r="7" spans="3:7" x14ac:dyDescent="0.4">
      <c r="C7" s="307" t="s">
        <v>210</v>
      </c>
      <c r="D7" s="307"/>
      <c r="E7" s="307"/>
      <c r="F7" s="307"/>
      <c r="G7" s="162"/>
    </row>
    <row r="8" spans="3:7" x14ac:dyDescent="0.4">
      <c r="C8" s="307" t="s">
        <v>286</v>
      </c>
      <c r="D8" s="307"/>
      <c r="E8" s="307"/>
      <c r="F8" s="307"/>
      <c r="G8" s="96"/>
    </row>
    <row r="9" spans="3:7" x14ac:dyDescent="0.4">
      <c r="C9" s="96"/>
      <c r="D9" s="96"/>
      <c r="E9" s="96"/>
      <c r="F9" s="96"/>
      <c r="G9" s="96"/>
    </row>
    <row r="10" spans="3:7" x14ac:dyDescent="0.4">
      <c r="C10" s="96"/>
      <c r="D10" s="96"/>
      <c r="E10" s="96"/>
      <c r="F10" s="96"/>
      <c r="G10" s="96"/>
    </row>
    <row r="11" spans="3:7" x14ac:dyDescent="0.4">
      <c r="C11" s="96"/>
      <c r="D11" s="96"/>
      <c r="E11" s="96"/>
      <c r="F11" s="96"/>
      <c r="G11" s="96"/>
    </row>
    <row r="12" spans="3:7" x14ac:dyDescent="0.4">
      <c r="C12" s="189" t="s">
        <v>204</v>
      </c>
      <c r="D12" s="163" t="s">
        <v>11</v>
      </c>
      <c r="E12" s="164" t="s">
        <v>6</v>
      </c>
      <c r="F12" s="164" t="s">
        <v>38</v>
      </c>
    </row>
    <row r="13" spans="3:7" ht="9.75" customHeight="1" x14ac:dyDescent="0.4">
      <c r="C13" s="190"/>
      <c r="D13" s="109"/>
      <c r="E13" s="191"/>
      <c r="F13" s="192"/>
    </row>
    <row r="14" spans="3:7" ht="42.75" customHeight="1" x14ac:dyDescent="0.4">
      <c r="C14" s="193" t="s">
        <v>25</v>
      </c>
      <c r="D14" s="194">
        <v>84</v>
      </c>
      <c r="E14" s="195">
        <v>0.67200000000000004</v>
      </c>
      <c r="F14" s="196">
        <v>74277826.719999999</v>
      </c>
    </row>
    <row r="15" spans="3:7" ht="9.75" customHeight="1" x14ac:dyDescent="0.4">
      <c r="C15" s="197"/>
      <c r="D15" s="109"/>
      <c r="E15" s="191"/>
      <c r="F15" s="192"/>
    </row>
    <row r="16" spans="3:7" ht="39" customHeight="1" x14ac:dyDescent="0.4">
      <c r="C16" s="198" t="s">
        <v>211</v>
      </c>
      <c r="D16" s="199">
        <v>41</v>
      </c>
      <c r="E16" s="200">
        <v>0.32800000000000001</v>
      </c>
      <c r="F16" s="201">
        <v>84746549.260000005</v>
      </c>
    </row>
    <row r="17" spans="3:10" ht="10.5" customHeight="1" x14ac:dyDescent="0.4">
      <c r="C17" s="190"/>
      <c r="D17" s="109"/>
      <c r="E17" s="191"/>
      <c r="F17" s="192"/>
    </row>
    <row r="18" spans="3:10" ht="38.25" customHeight="1" x14ac:dyDescent="0.4">
      <c r="C18" s="202" t="s">
        <v>10</v>
      </c>
      <c r="D18" s="163">
        <f>SUM(D14:D17)</f>
        <v>125</v>
      </c>
      <c r="E18" s="203">
        <f>SUM(E14:E17)</f>
        <v>1</v>
      </c>
      <c r="F18" s="204">
        <f>SUM(F14:F17)</f>
        <v>159024375.98000002</v>
      </c>
    </row>
    <row r="19" spans="3:10" x14ac:dyDescent="0.4">
      <c r="C19" s="188"/>
      <c r="D19" s="96"/>
      <c r="E19" s="96"/>
      <c r="F19" s="205"/>
    </row>
    <row r="20" spans="3:10" x14ac:dyDescent="0.4">
      <c r="C20" s="206"/>
      <c r="D20" s="207"/>
      <c r="E20" s="207"/>
      <c r="F20" s="208"/>
    </row>
    <row r="21" spans="3:10" x14ac:dyDescent="0.4">
      <c r="C21" s="206"/>
      <c r="D21" s="207"/>
      <c r="E21" s="207"/>
      <c r="F21" s="208"/>
    </row>
    <row r="22" spans="3:10" hidden="1" x14ac:dyDescent="0.4"/>
    <row r="23" spans="3:10" hidden="1" x14ac:dyDescent="0.4">
      <c r="D23" s="95"/>
      <c r="E23" s="95"/>
      <c r="F23" s="95"/>
    </row>
    <row r="26" spans="3:10" hidden="1" x14ac:dyDescent="0.4"/>
    <row r="29" spans="3:10" ht="24.95" customHeight="1" x14ac:dyDescent="0.4"/>
    <row r="31" spans="3:10" ht="24.95" customHeight="1" x14ac:dyDescent="0.4">
      <c r="J31" s="135"/>
    </row>
    <row r="33" spans="7:10" x14ac:dyDescent="0.4">
      <c r="J33" s="135"/>
    </row>
    <row r="37" spans="7:10" x14ac:dyDescent="0.4">
      <c r="G37" s="95"/>
    </row>
  </sheetData>
  <mergeCells count="3">
    <mergeCell ref="C6:F6"/>
    <mergeCell ref="C7:F7"/>
    <mergeCell ref="C8:F8"/>
  </mergeCells>
  <printOptions horizontalCentered="1"/>
  <pageMargins left="0" right="0" top="0" bottom="0" header="0" footer="0"/>
  <pageSetup paperSize="9" scale="80"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I172"/>
  <sheetViews>
    <sheetView showGridLines="0" topLeftCell="D1" zoomScale="118" workbookViewId="0">
      <selection activeCell="G50" sqref="G50"/>
    </sheetView>
  </sheetViews>
  <sheetFormatPr baseColWidth="10" defaultColWidth="11.42578125" defaultRowHeight="30" x14ac:dyDescent="0.4"/>
  <cols>
    <col min="1" max="1" width="4.7109375" style="94" hidden="1" customWidth="1"/>
    <col min="2" max="3" width="11.42578125" style="94" hidden="1" customWidth="1"/>
    <col min="4" max="4" width="6.85546875" style="94" customWidth="1"/>
    <col min="5" max="5" width="53" style="94" customWidth="1"/>
    <col min="6" max="6" width="22" style="94" customWidth="1"/>
    <col min="7" max="7" width="52" style="94" customWidth="1"/>
    <col min="8" max="8" width="4.28515625" style="94" customWidth="1"/>
    <col min="9" max="9" width="11.42578125" style="94"/>
    <col min="10" max="10" width="41.7109375" style="94" customWidth="1"/>
    <col min="11" max="16384" width="11.42578125" style="94"/>
  </cols>
  <sheetData>
    <row r="3" spans="5:9" ht="22.5" customHeight="1" x14ac:dyDescent="0.4"/>
    <row r="4" spans="5:9" ht="22.5" customHeight="1" x14ac:dyDescent="0.4"/>
    <row r="5" spans="5:9" ht="30.75" customHeight="1" x14ac:dyDescent="0.4">
      <c r="E5" s="319" t="s">
        <v>212</v>
      </c>
      <c r="F5" s="319"/>
      <c r="G5" s="319"/>
      <c r="H5" s="319"/>
    </row>
    <row r="6" spans="5:9" ht="19.5" customHeight="1" x14ac:dyDescent="0.4">
      <c r="E6" s="210" t="s">
        <v>213</v>
      </c>
      <c r="F6" s="210"/>
      <c r="G6" s="211"/>
      <c r="H6" s="211"/>
    </row>
    <row r="7" spans="5:9" ht="18.75" customHeight="1" thickBot="1" x14ac:dyDescent="0.45">
      <c r="E7" s="209" t="s">
        <v>287</v>
      </c>
      <c r="F7" s="210"/>
      <c r="G7" s="210"/>
      <c r="H7" s="211"/>
      <c r="I7" s="96"/>
    </row>
    <row r="8" spans="5:9" s="212" customFormat="1" ht="21" customHeight="1" thickBot="1" x14ac:dyDescent="0.4">
      <c r="E8" s="213" t="s">
        <v>214</v>
      </c>
      <c r="F8" s="214" t="s">
        <v>5</v>
      </c>
      <c r="G8" s="215" t="s">
        <v>38</v>
      </c>
    </row>
    <row r="9" spans="5:9" s="212" customFormat="1" ht="21" customHeight="1" thickBot="1" x14ac:dyDescent="0.4">
      <c r="E9" s="264" t="s">
        <v>256</v>
      </c>
      <c r="F9" s="249">
        <v>3</v>
      </c>
      <c r="G9" s="216">
        <v>5055569.4800000004</v>
      </c>
    </row>
    <row r="10" spans="5:9" s="212" customFormat="1" ht="21" customHeight="1" thickBot="1" x14ac:dyDescent="0.4">
      <c r="E10" s="263" t="s">
        <v>254</v>
      </c>
      <c r="F10" s="250">
        <v>2</v>
      </c>
      <c r="G10" s="251">
        <v>394668.84</v>
      </c>
    </row>
    <row r="11" spans="5:9" s="212" customFormat="1" ht="21" customHeight="1" thickBot="1" x14ac:dyDescent="0.4">
      <c r="E11" s="297" t="s">
        <v>288</v>
      </c>
      <c r="F11" s="294">
        <v>1</v>
      </c>
      <c r="G11" s="251">
        <v>43310</v>
      </c>
    </row>
    <row r="12" spans="5:9" s="212" customFormat="1" ht="21" customHeight="1" thickBot="1" x14ac:dyDescent="0.4">
      <c r="E12" s="239" t="s">
        <v>215</v>
      </c>
      <c r="F12" s="238">
        <v>5</v>
      </c>
      <c r="G12" s="216">
        <v>3275500</v>
      </c>
    </row>
    <row r="13" spans="5:9" s="212" customFormat="1" ht="31.5" customHeight="1" thickBot="1" x14ac:dyDescent="0.4">
      <c r="E13" s="217" t="s">
        <v>216</v>
      </c>
      <c r="F13" s="236">
        <v>3</v>
      </c>
      <c r="G13" s="252">
        <v>124489.8</v>
      </c>
    </row>
    <row r="14" spans="5:9" s="212" customFormat="1" ht="31.5" customHeight="1" thickBot="1" x14ac:dyDescent="0.4">
      <c r="E14" s="217" t="s">
        <v>176</v>
      </c>
      <c r="F14" s="236">
        <v>1</v>
      </c>
      <c r="G14" s="216">
        <v>355800</v>
      </c>
    </row>
    <row r="15" spans="5:9" s="212" customFormat="1" ht="31.5" customHeight="1" thickBot="1" x14ac:dyDescent="0.4">
      <c r="E15" s="217" t="s">
        <v>272</v>
      </c>
      <c r="F15" s="236">
        <v>1</v>
      </c>
      <c r="G15" s="216">
        <v>48000</v>
      </c>
    </row>
    <row r="16" spans="5:9" s="212" customFormat="1" ht="31.5" customHeight="1" thickBot="1" x14ac:dyDescent="0.4">
      <c r="E16" s="217" t="s">
        <v>217</v>
      </c>
      <c r="F16" s="236">
        <v>3</v>
      </c>
      <c r="G16" s="216">
        <v>983319.29</v>
      </c>
    </row>
    <row r="17" spans="5:7" s="212" customFormat="1" ht="31.5" customHeight="1" thickBot="1" x14ac:dyDescent="0.4">
      <c r="E17" s="217" t="s">
        <v>264</v>
      </c>
      <c r="F17" s="236">
        <v>1</v>
      </c>
      <c r="G17" s="216">
        <v>2623.64</v>
      </c>
    </row>
    <row r="18" spans="5:7" s="212" customFormat="1" ht="31.5" customHeight="1" thickBot="1" x14ac:dyDescent="0.4">
      <c r="E18" s="217" t="s">
        <v>289</v>
      </c>
      <c r="F18" s="236">
        <v>1</v>
      </c>
      <c r="G18" s="216">
        <v>895393.92</v>
      </c>
    </row>
    <row r="19" spans="5:7" s="218" customFormat="1" ht="21" customHeight="1" thickBot="1" x14ac:dyDescent="0.25">
      <c r="E19" s="285" t="s">
        <v>74</v>
      </c>
      <c r="F19" s="286">
        <v>12</v>
      </c>
      <c r="G19" s="287">
        <v>352451.33</v>
      </c>
    </row>
    <row r="20" spans="5:7" s="218" customFormat="1" ht="21" customHeight="1" thickBot="1" x14ac:dyDescent="0.25">
      <c r="E20" s="240" t="s">
        <v>276</v>
      </c>
      <c r="F20" s="253">
        <v>1</v>
      </c>
      <c r="G20" s="254">
        <v>39928.29</v>
      </c>
    </row>
    <row r="21" spans="5:7" s="218" customFormat="1" ht="21" customHeight="1" thickBot="1" x14ac:dyDescent="0.25">
      <c r="E21" s="240" t="s">
        <v>81</v>
      </c>
      <c r="F21" s="253">
        <v>2</v>
      </c>
      <c r="G21" s="254">
        <v>0</v>
      </c>
    </row>
    <row r="22" spans="5:7" s="218" customFormat="1" ht="23.25" customHeight="1" thickBot="1" x14ac:dyDescent="0.25">
      <c r="E22" s="240" t="s">
        <v>257</v>
      </c>
      <c r="F22" s="253">
        <v>3</v>
      </c>
      <c r="G22" s="254">
        <v>4556134.4400000004</v>
      </c>
    </row>
    <row r="23" spans="5:7" s="218" customFormat="1" ht="23.25" customHeight="1" thickBot="1" x14ac:dyDescent="0.25">
      <c r="E23" s="240" t="s">
        <v>236</v>
      </c>
      <c r="F23" s="253">
        <v>1</v>
      </c>
      <c r="G23" s="254">
        <v>227569.11</v>
      </c>
    </row>
    <row r="24" spans="5:7" s="218" customFormat="1" ht="23.25" customHeight="1" thickBot="1" x14ac:dyDescent="0.25">
      <c r="E24" s="240" t="s">
        <v>290</v>
      </c>
      <c r="F24" s="253">
        <v>4</v>
      </c>
      <c r="G24" s="254">
        <v>2343144.96</v>
      </c>
    </row>
    <row r="25" spans="5:7" s="218" customFormat="1" ht="23.25" customHeight="1" thickBot="1" x14ac:dyDescent="0.25">
      <c r="E25" s="240" t="s">
        <v>277</v>
      </c>
      <c r="F25" s="253">
        <v>1</v>
      </c>
      <c r="G25" s="254">
        <v>47834.6</v>
      </c>
    </row>
    <row r="26" spans="5:7" s="212" customFormat="1" ht="25.5" customHeight="1" thickBot="1" x14ac:dyDescent="0.4">
      <c r="E26" s="241" t="s">
        <v>219</v>
      </c>
      <c r="F26" s="255">
        <v>4</v>
      </c>
      <c r="G26" s="256">
        <v>200034.74</v>
      </c>
    </row>
    <row r="27" spans="5:7" s="212" customFormat="1" ht="25.5" customHeight="1" thickBot="1" x14ac:dyDescent="0.4">
      <c r="E27" s="241" t="s">
        <v>293</v>
      </c>
      <c r="F27" s="255">
        <v>1</v>
      </c>
      <c r="G27" s="256">
        <v>50000</v>
      </c>
    </row>
    <row r="28" spans="5:7" s="212" customFormat="1" ht="25.5" customHeight="1" thickBot="1" x14ac:dyDescent="0.4">
      <c r="E28" s="241" t="s">
        <v>278</v>
      </c>
      <c r="F28" s="255">
        <v>1</v>
      </c>
      <c r="G28" s="256">
        <v>150000</v>
      </c>
    </row>
    <row r="29" spans="5:7" s="212" customFormat="1" ht="25.5" customHeight="1" thickBot="1" x14ac:dyDescent="0.4">
      <c r="E29" s="241" t="s">
        <v>291</v>
      </c>
      <c r="F29" s="255">
        <v>2</v>
      </c>
      <c r="G29" s="256">
        <v>165372.06</v>
      </c>
    </row>
    <row r="30" spans="5:7" s="212" customFormat="1" ht="25.5" customHeight="1" thickBot="1" x14ac:dyDescent="0.4">
      <c r="E30" s="241" t="s">
        <v>258</v>
      </c>
      <c r="F30" s="255">
        <v>4</v>
      </c>
      <c r="G30" s="256">
        <v>16858448</v>
      </c>
    </row>
    <row r="31" spans="5:7" s="212" customFormat="1" ht="25.5" customHeight="1" thickBot="1" x14ac:dyDescent="0.4">
      <c r="E31" s="241" t="s">
        <v>273</v>
      </c>
      <c r="F31" s="255">
        <v>1</v>
      </c>
      <c r="G31" s="256">
        <v>6314430.5</v>
      </c>
    </row>
    <row r="32" spans="5:7" s="212" customFormat="1" ht="25.5" customHeight="1" thickBot="1" x14ac:dyDescent="0.4">
      <c r="E32" s="241" t="s">
        <v>259</v>
      </c>
      <c r="F32" s="255">
        <v>1</v>
      </c>
      <c r="G32" s="256">
        <v>82032.61</v>
      </c>
    </row>
    <row r="33" spans="5:7" s="212" customFormat="1" ht="21.75" customHeight="1" thickBot="1" x14ac:dyDescent="0.4">
      <c r="E33" s="285" t="s">
        <v>106</v>
      </c>
      <c r="F33" s="286">
        <v>22</v>
      </c>
      <c r="G33" s="290">
        <v>26087691.07</v>
      </c>
    </row>
    <row r="34" spans="5:7" s="212" customFormat="1" ht="24" customHeight="1" thickBot="1" x14ac:dyDescent="0.4">
      <c r="E34" s="242" t="s">
        <v>110</v>
      </c>
      <c r="F34" s="257">
        <v>1</v>
      </c>
      <c r="G34" s="258">
        <v>55879279.909999996</v>
      </c>
    </row>
    <row r="35" spans="5:7" s="212" customFormat="1" ht="24" customHeight="1" thickBot="1" x14ac:dyDescent="0.4">
      <c r="E35" s="242" t="s">
        <v>279</v>
      </c>
      <c r="F35" s="257">
        <v>3</v>
      </c>
      <c r="G35" s="258">
        <v>8083054.6600000001</v>
      </c>
    </row>
    <row r="36" spans="5:7" s="212" customFormat="1" ht="24" customHeight="1" thickBot="1" x14ac:dyDescent="0.4">
      <c r="E36" s="285" t="s">
        <v>112</v>
      </c>
      <c r="F36" s="286">
        <v>9</v>
      </c>
      <c r="G36" s="290">
        <v>24107573.68</v>
      </c>
    </row>
    <row r="37" spans="5:7" s="212" customFormat="1" ht="24" customHeight="1" thickBot="1" x14ac:dyDescent="0.4">
      <c r="E37" s="265" t="s">
        <v>274</v>
      </c>
      <c r="F37" s="253">
        <v>5</v>
      </c>
      <c r="G37" s="266">
        <v>220700.75</v>
      </c>
    </row>
    <row r="38" spans="5:7" s="212" customFormat="1" ht="24" customHeight="1" thickBot="1" x14ac:dyDescent="0.4">
      <c r="E38" s="265" t="s">
        <v>118</v>
      </c>
      <c r="F38" s="284">
        <v>1</v>
      </c>
      <c r="G38" s="266">
        <v>58989.18</v>
      </c>
    </row>
    <row r="39" spans="5:7" s="212" customFormat="1" ht="24" customHeight="1" thickBot="1" x14ac:dyDescent="0.4">
      <c r="E39" s="265" t="s">
        <v>295</v>
      </c>
      <c r="F39" s="284">
        <v>1</v>
      </c>
      <c r="G39" s="266">
        <v>37125</v>
      </c>
    </row>
    <row r="40" spans="5:7" s="212" customFormat="1" ht="24" customHeight="1" thickBot="1" x14ac:dyDescent="0.4">
      <c r="E40" s="265" t="s">
        <v>260</v>
      </c>
      <c r="F40" s="284">
        <v>1</v>
      </c>
      <c r="G40" s="266">
        <v>198383.21</v>
      </c>
    </row>
    <row r="41" spans="5:7" s="212" customFormat="1" ht="24" customHeight="1" thickBot="1" x14ac:dyDescent="0.4">
      <c r="E41" s="265" t="s">
        <v>265</v>
      </c>
      <c r="F41" s="253">
        <v>1</v>
      </c>
      <c r="G41" s="266">
        <v>22287.57</v>
      </c>
    </row>
    <row r="42" spans="5:7" s="212" customFormat="1" ht="24" customHeight="1" thickBot="1" x14ac:dyDescent="0.4">
      <c r="E42" s="265" t="s">
        <v>292</v>
      </c>
      <c r="F42" s="253">
        <v>1</v>
      </c>
      <c r="G42" s="266">
        <v>80000</v>
      </c>
    </row>
    <row r="43" spans="5:7" s="212" customFormat="1" ht="24" customHeight="1" thickBot="1" x14ac:dyDescent="0.4">
      <c r="E43" s="265" t="s">
        <v>266</v>
      </c>
      <c r="F43" s="253">
        <v>1</v>
      </c>
      <c r="G43" s="266">
        <v>25000</v>
      </c>
    </row>
    <row r="44" spans="5:7" s="212" customFormat="1" ht="24" customHeight="1" thickBot="1" x14ac:dyDescent="0.4">
      <c r="E44" s="265" t="s">
        <v>139</v>
      </c>
      <c r="F44" s="253">
        <v>1</v>
      </c>
      <c r="G44" s="266">
        <v>98830.29</v>
      </c>
    </row>
    <row r="45" spans="5:7" s="212" customFormat="1" ht="24" customHeight="1" thickBot="1" x14ac:dyDescent="0.4">
      <c r="E45" s="265" t="str">
        <f>'[1]2025'!$G$37</f>
        <v>INSTITUTO PARA LA FORMACIÓN Y APROVECHAMIENTO DE LOS RECURSOS HUMANOS (IFARHU),</v>
      </c>
      <c r="F45" s="253">
        <v>2</v>
      </c>
      <c r="G45" s="266">
        <v>66349.600000000006</v>
      </c>
    </row>
    <row r="46" spans="5:7" s="212" customFormat="1" ht="24" customHeight="1" thickBot="1" x14ac:dyDescent="0.4">
      <c r="E46" s="288" t="s">
        <v>261</v>
      </c>
      <c r="F46" s="296">
        <v>7</v>
      </c>
      <c r="G46" s="289">
        <v>969004.9</v>
      </c>
    </row>
    <row r="47" spans="5:7" s="212" customFormat="1" ht="23.25" customHeight="1" thickBot="1" x14ac:dyDescent="0.4">
      <c r="E47" s="219" t="s">
        <v>281</v>
      </c>
      <c r="F47" s="259">
        <v>1</v>
      </c>
      <c r="G47" s="260">
        <v>21180</v>
      </c>
    </row>
    <row r="48" spans="5:7" s="212" customFormat="1" ht="23.25" customHeight="1" thickBot="1" x14ac:dyDescent="0.4">
      <c r="E48" s="219" t="str">
        <f>'[2]2025'!$G$8</f>
        <v>SISTEMA ESTATAL DE RADIO Y TELEVISIÓN (SERTV)</v>
      </c>
      <c r="F48" s="259">
        <v>2</v>
      </c>
      <c r="G48" s="295">
        <v>213758</v>
      </c>
    </row>
    <row r="49" spans="5:8" s="212" customFormat="1" ht="23.25" customHeight="1" thickBot="1" x14ac:dyDescent="0.4">
      <c r="E49" s="219" t="s">
        <v>296</v>
      </c>
      <c r="F49" s="259">
        <v>1</v>
      </c>
      <c r="G49" s="295">
        <v>1861.8</v>
      </c>
    </row>
    <row r="50" spans="5:8" s="212" customFormat="1" ht="23.25" customHeight="1" thickBot="1" x14ac:dyDescent="0.4">
      <c r="E50" s="219" t="s">
        <v>275</v>
      </c>
      <c r="F50" s="259">
        <v>1</v>
      </c>
      <c r="G50" s="260">
        <v>106666</v>
      </c>
    </row>
    <row r="51" spans="5:8" s="212" customFormat="1" ht="23.25" customHeight="1" thickBot="1" x14ac:dyDescent="0.4">
      <c r="E51" s="219" t="s">
        <v>280</v>
      </c>
      <c r="F51" s="259">
        <v>1</v>
      </c>
      <c r="G51" s="260">
        <v>22312.5</v>
      </c>
    </row>
    <row r="52" spans="5:8" s="212" customFormat="1" ht="23.25" customHeight="1" thickBot="1" x14ac:dyDescent="0.4">
      <c r="E52" s="219" t="s">
        <v>221</v>
      </c>
      <c r="F52" s="259">
        <v>3</v>
      </c>
      <c r="G52" s="260">
        <v>156560.25</v>
      </c>
    </row>
    <row r="53" spans="5:8" s="212" customFormat="1" ht="23.25" customHeight="1" thickBot="1" x14ac:dyDescent="0.4">
      <c r="E53" s="219" t="s">
        <v>267</v>
      </c>
      <c r="F53" s="268">
        <v>1</v>
      </c>
      <c r="G53" s="269">
        <v>1712</v>
      </c>
    </row>
    <row r="54" spans="5:8" s="212" customFormat="1" ht="23.25" customHeight="1" thickBot="1" x14ac:dyDescent="0.4">
      <c r="E54" s="220" t="s">
        <v>222</v>
      </c>
      <c r="F54" s="261">
        <f>SUM(F9:F53)</f>
        <v>125</v>
      </c>
      <c r="G54" s="262">
        <f>SUM(G9:G53)</f>
        <v>159024375.98000002</v>
      </c>
    </row>
    <row r="55" spans="5:8" s="212" customFormat="1" ht="23.25" customHeight="1" x14ac:dyDescent="0.4">
      <c r="E55" s="94"/>
      <c r="F55" s="94"/>
      <c r="G55" s="94"/>
    </row>
    <row r="56" spans="5:8" s="212" customFormat="1" ht="21.75" customHeight="1" x14ac:dyDescent="0.4">
      <c r="E56" s="94"/>
      <c r="F56" s="94"/>
      <c r="G56" s="94"/>
    </row>
    <row r="57" spans="5:8" s="212" customFormat="1" ht="24.75" customHeight="1" x14ac:dyDescent="0.4">
      <c r="E57" s="94"/>
      <c r="F57" s="94"/>
      <c r="G57" s="94"/>
    </row>
    <row r="58" spans="5:8" s="212" customFormat="1" ht="24.75" customHeight="1" x14ac:dyDescent="0.4">
      <c r="E58" s="94"/>
      <c r="F58" s="237"/>
      <c r="G58" s="94"/>
    </row>
    <row r="59" spans="5:8" s="212" customFormat="1" ht="24" customHeight="1" x14ac:dyDescent="0.4">
      <c r="E59" s="94"/>
      <c r="F59" s="94"/>
      <c r="G59" s="94"/>
    </row>
    <row r="60" spans="5:8" ht="21.75" customHeight="1" x14ac:dyDescent="0.4"/>
    <row r="61" spans="5:8" ht="24.75" customHeight="1" x14ac:dyDescent="0.4">
      <c r="H61" s="212"/>
    </row>
    <row r="62" spans="5:8" ht="21.75" customHeight="1" x14ac:dyDescent="0.4">
      <c r="H62" s="212"/>
    </row>
    <row r="63" spans="5:8" ht="21.75" customHeight="1" x14ac:dyDescent="0.4">
      <c r="H63" s="212"/>
    </row>
    <row r="64" spans="5:8" ht="21.75" customHeight="1" x14ac:dyDescent="0.4"/>
    <row r="65" spans="9:9" ht="21.75" customHeight="1" x14ac:dyDescent="0.4"/>
    <row r="66" spans="9:9" ht="36" customHeight="1" x14ac:dyDescent="0.4"/>
    <row r="67" spans="9:9" ht="21.75" customHeight="1" x14ac:dyDescent="0.4"/>
    <row r="68" spans="9:9" ht="30" customHeight="1" x14ac:dyDescent="0.4"/>
    <row r="69" spans="9:9" ht="30" customHeight="1" x14ac:dyDescent="0.4"/>
    <row r="70" spans="9:9" ht="21.75" customHeight="1" x14ac:dyDescent="0.4"/>
    <row r="71" spans="9:9" ht="21.75" customHeight="1" x14ac:dyDescent="0.4"/>
    <row r="72" spans="9:9" ht="16.149999999999999" customHeight="1" x14ac:dyDescent="0.4"/>
    <row r="73" spans="9:9" ht="34.5" customHeight="1" x14ac:dyDescent="0.4"/>
    <row r="74" spans="9:9" ht="18.75" customHeight="1" x14ac:dyDescent="0.4"/>
    <row r="75" spans="9:9" ht="18.75" customHeight="1" x14ac:dyDescent="0.4"/>
    <row r="76" spans="9:9" ht="20.25" customHeight="1" x14ac:dyDescent="0.4"/>
    <row r="77" spans="9:9" ht="21.75" customHeight="1" x14ac:dyDescent="0.4">
      <c r="I77" s="221"/>
    </row>
    <row r="78" spans="9:9" ht="21.75" customHeight="1" x14ac:dyDescent="0.4"/>
    <row r="79" spans="9:9" ht="21.75" customHeight="1" x14ac:dyDescent="0.4"/>
    <row r="80" spans="9:9" ht="21.75" customHeight="1" x14ac:dyDescent="0.4"/>
    <row r="81" spans="7:7" ht="21.75" customHeight="1" x14ac:dyDescent="0.4"/>
    <row r="82" spans="7:7" ht="18.75" customHeight="1" x14ac:dyDescent="0.4"/>
    <row r="83" spans="7:7" ht="21.75" customHeight="1" x14ac:dyDescent="0.4"/>
    <row r="84" spans="7:7" ht="21.75" customHeight="1" x14ac:dyDescent="0.4"/>
    <row r="85" spans="7:7" ht="21.75" customHeight="1" x14ac:dyDescent="0.4"/>
    <row r="86" spans="7:7" ht="18" customHeight="1" x14ac:dyDescent="0.4"/>
    <row r="87" spans="7:7" ht="21.75" customHeight="1" x14ac:dyDescent="0.4"/>
    <row r="88" spans="7:7" ht="21.75" customHeight="1" x14ac:dyDescent="0.4"/>
    <row r="89" spans="7:7" ht="20.25" customHeight="1" x14ac:dyDescent="0.4"/>
    <row r="90" spans="7:7" ht="20.25" customHeight="1" x14ac:dyDescent="0.4"/>
    <row r="91" spans="7:7" ht="20.25" customHeight="1" x14ac:dyDescent="0.4"/>
    <row r="92" spans="7:7" ht="20.25" customHeight="1" x14ac:dyDescent="0.4"/>
    <row r="93" spans="7:7" ht="20.25" customHeight="1" x14ac:dyDescent="0.4">
      <c r="G93" s="222"/>
    </row>
    <row r="94" spans="7:7" ht="20.25" customHeight="1" x14ac:dyDescent="0.4">
      <c r="G94" s="222"/>
    </row>
    <row r="95" spans="7:7" ht="20.25" customHeight="1" x14ac:dyDescent="0.4"/>
    <row r="96" spans="7:7" ht="20.25" customHeight="1" x14ac:dyDescent="0.4"/>
    <row r="97" spans="5:5" ht="20.25" customHeight="1" x14ac:dyDescent="0.4"/>
    <row r="98" spans="5:5" ht="20.25" customHeight="1" x14ac:dyDescent="0.4"/>
    <row r="99" spans="5:5" ht="20.25" customHeight="1" x14ac:dyDescent="0.4"/>
    <row r="100" spans="5:5" ht="20.25" customHeight="1" x14ac:dyDescent="0.4">
      <c r="E100" s="95"/>
    </row>
    <row r="101" spans="5:5" ht="20.25" customHeight="1" x14ac:dyDescent="0.4">
      <c r="E101" s="95"/>
    </row>
    <row r="102" spans="5:5" ht="20.25" customHeight="1" x14ac:dyDescent="0.4"/>
    <row r="103" spans="5:5" ht="20.25" customHeight="1" x14ac:dyDescent="0.4"/>
    <row r="104" spans="5:5" ht="20.25" customHeight="1" x14ac:dyDescent="0.4"/>
    <row r="105" spans="5:5" ht="20.25" customHeight="1" x14ac:dyDescent="0.4"/>
    <row r="106" spans="5:5" ht="20.25" customHeight="1" x14ac:dyDescent="0.4"/>
    <row r="107" spans="5:5" ht="20.25" customHeight="1" x14ac:dyDescent="0.4"/>
    <row r="108" spans="5:5" ht="20.25" customHeight="1" x14ac:dyDescent="0.4"/>
    <row r="109" spans="5:5" ht="20.25" customHeight="1" x14ac:dyDescent="0.4"/>
    <row r="110" spans="5:5" ht="20.25" customHeight="1" x14ac:dyDescent="0.4"/>
    <row r="111" spans="5:5" ht="20.25" customHeight="1" x14ac:dyDescent="0.4"/>
    <row r="112" spans="5:5" ht="20.25" customHeight="1" x14ac:dyDescent="0.4"/>
    <row r="113" ht="20.25" customHeight="1" x14ac:dyDescent="0.4"/>
    <row r="114" ht="20.25" customHeight="1" x14ac:dyDescent="0.4"/>
    <row r="115" ht="20.25" customHeight="1" x14ac:dyDescent="0.4"/>
    <row r="116" ht="20.25" customHeight="1" x14ac:dyDescent="0.4"/>
    <row r="117" ht="20.25" customHeight="1" x14ac:dyDescent="0.4"/>
    <row r="118" ht="20.25" customHeight="1" x14ac:dyDescent="0.4"/>
    <row r="119" ht="20.25" customHeight="1" x14ac:dyDescent="0.4"/>
    <row r="120" ht="20.25" customHeight="1" x14ac:dyDescent="0.4"/>
    <row r="121" ht="20.25" customHeight="1" x14ac:dyDescent="0.4"/>
    <row r="122" ht="20.25" customHeight="1" x14ac:dyDescent="0.4"/>
    <row r="123" ht="20.25" customHeight="1" x14ac:dyDescent="0.4"/>
    <row r="124" ht="20.25" customHeight="1" x14ac:dyDescent="0.4"/>
    <row r="125" ht="20.25" customHeight="1" x14ac:dyDescent="0.4"/>
    <row r="126" ht="20.25" customHeight="1" x14ac:dyDescent="0.4"/>
    <row r="127" ht="20.25" customHeight="1" x14ac:dyDescent="0.4"/>
    <row r="128" ht="20.25" customHeight="1" x14ac:dyDescent="0.4"/>
    <row r="129" ht="26.25" customHeight="1" x14ac:dyDescent="0.4"/>
    <row r="130" ht="21.75" customHeight="1" x14ac:dyDescent="0.4"/>
    <row r="131" ht="21.75" customHeight="1" x14ac:dyDescent="0.4"/>
    <row r="132" ht="21" customHeight="1" x14ac:dyDescent="0.4"/>
    <row r="133" ht="21" customHeight="1" x14ac:dyDescent="0.4"/>
    <row r="134" ht="21" customHeight="1" x14ac:dyDescent="0.4"/>
    <row r="135" ht="21.75" customHeight="1" x14ac:dyDescent="0.4"/>
    <row r="136" ht="21" customHeight="1" x14ac:dyDescent="0.4"/>
    <row r="137" ht="21" customHeight="1" x14ac:dyDescent="0.4"/>
    <row r="138" ht="21" customHeight="1" x14ac:dyDescent="0.4"/>
    <row r="139" ht="21" customHeight="1" x14ac:dyDescent="0.4"/>
    <row r="140" ht="21" customHeight="1" x14ac:dyDescent="0.4"/>
    <row r="141" ht="21" customHeight="1" x14ac:dyDescent="0.4"/>
    <row r="142" ht="21" customHeight="1" x14ac:dyDescent="0.4"/>
    <row r="143" ht="21" customHeight="1" x14ac:dyDescent="0.4"/>
    <row r="144" ht="21" customHeight="1" x14ac:dyDescent="0.4"/>
    <row r="145" ht="21" customHeight="1" x14ac:dyDescent="0.4"/>
    <row r="146" ht="21" customHeight="1" x14ac:dyDescent="0.4"/>
    <row r="147" ht="20.25" customHeight="1" x14ac:dyDescent="0.4"/>
    <row r="148" ht="20.25" customHeight="1" x14ac:dyDescent="0.4"/>
    <row r="149" ht="20.25" customHeight="1" x14ac:dyDescent="0.4"/>
    <row r="150" ht="20.25" customHeight="1" x14ac:dyDescent="0.4"/>
    <row r="151" ht="18.75" customHeight="1" x14ac:dyDescent="0.4"/>
    <row r="152" ht="18.75" customHeight="1" x14ac:dyDescent="0.4"/>
    <row r="153" ht="18.75" customHeight="1" x14ac:dyDescent="0.4"/>
    <row r="154" ht="21.75" customHeight="1" x14ac:dyDescent="0.4"/>
    <row r="155" ht="29.25" customHeight="1" x14ac:dyDescent="0.4"/>
    <row r="169" ht="27.75" customHeight="1" x14ac:dyDescent="0.4"/>
    <row r="170" ht="27.75" customHeight="1" x14ac:dyDescent="0.4"/>
    <row r="171" ht="25.5" customHeight="1" x14ac:dyDescent="0.4"/>
    <row r="172" ht="25.5" customHeight="1" x14ac:dyDescent="0.4"/>
  </sheetData>
  <mergeCells count="1">
    <mergeCell ref="E5:H5"/>
  </mergeCells>
  <pageMargins left="1" right="1" top="1" bottom="1" header="0.5" footer="0.5"/>
  <pageSetup paperSize="5" scale="59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S12" sqref="S12"/>
    </sheetView>
  </sheetViews>
  <sheetFormatPr baseColWidth="10" defaultRowHeight="15" x14ac:dyDescent="0.25"/>
  <sheetData>
    <row r="1" spans="1:2" x14ac:dyDescent="0.25">
      <c r="A1" t="s">
        <v>223</v>
      </c>
      <c r="B1">
        <v>84</v>
      </c>
    </row>
    <row r="2" spans="1:2" x14ac:dyDescent="0.25">
      <c r="A2" t="s">
        <v>224</v>
      </c>
      <c r="B2">
        <v>41</v>
      </c>
    </row>
  </sheetData>
  <pageMargins left="0.70866141732283472" right="0.70866141732283472" top="0.74803149606299213" bottom="0.74803149606299213" header="0.31496062992125984" footer="0.31496062992125984"/>
  <pageSetup paperSize="9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162" t="s">
        <v>12</v>
      </c>
      <c r="B2" s="128">
        <v>122</v>
      </c>
    </row>
    <row r="3" spans="1:2" ht="30" x14ac:dyDescent="0.4">
      <c r="A3" s="162" t="s">
        <v>13</v>
      </c>
      <c r="B3" s="122">
        <v>58</v>
      </c>
    </row>
    <row r="4" spans="1:2" ht="30" x14ac:dyDescent="0.4">
      <c r="A4" s="162" t="s">
        <v>14</v>
      </c>
      <c r="B4" s="122">
        <v>2</v>
      </c>
    </row>
    <row r="21" ht="9.75" customHeight="1" x14ac:dyDescent="0.25"/>
  </sheetData>
  <pageMargins left="0.7" right="0.7" top="0.75" bottom="0.75" header="0.3" footer="0.3"/>
  <pageSetup paperSize="9" orientation="landscape" horizontalDpi="2147483648" verticalDpi="2147483648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223" customWidth="1"/>
    <col min="2" max="2" width="91.28515625" style="223" customWidth="1"/>
    <col min="3" max="3" width="16.28515625" style="224" customWidth="1"/>
    <col min="4" max="4" width="25.85546875" style="225" customWidth="1"/>
    <col min="5" max="5" width="15.42578125" style="223" customWidth="1"/>
    <col min="6" max="6" width="24.7109375" style="223" customWidth="1"/>
    <col min="7" max="7" width="20.140625" style="223" customWidth="1"/>
    <col min="8" max="16384" width="11.42578125" style="223"/>
  </cols>
  <sheetData>
    <row r="5" spans="2:7" ht="30" x14ac:dyDescent="0.4">
      <c r="B5" s="320" t="s">
        <v>186</v>
      </c>
      <c r="C5" s="320"/>
      <c r="D5" s="320"/>
    </row>
    <row r="6" spans="2:7" ht="30" x14ac:dyDescent="0.4">
      <c r="B6" s="320" t="s">
        <v>187</v>
      </c>
      <c r="C6" s="320"/>
      <c r="D6" s="320"/>
    </row>
    <row r="7" spans="2:7" ht="29.25" x14ac:dyDescent="0.4">
      <c r="B7" s="321" t="s">
        <v>47</v>
      </c>
      <c r="C7" s="321"/>
      <c r="D7" s="321"/>
    </row>
    <row r="8" spans="2:7" ht="30" x14ac:dyDescent="0.4">
      <c r="B8" s="322" t="s">
        <v>225</v>
      </c>
      <c r="C8" s="322"/>
      <c r="D8" s="322"/>
    </row>
    <row r="9" spans="2:7" x14ac:dyDescent="0.25">
      <c r="B9" s="226" t="s">
        <v>226</v>
      </c>
      <c r="C9" s="226" t="s">
        <v>5</v>
      </c>
      <c r="D9" s="227" t="s">
        <v>53</v>
      </c>
    </row>
    <row r="10" spans="2:7" x14ac:dyDescent="0.25">
      <c r="B10" s="228" t="s">
        <v>54</v>
      </c>
      <c r="C10" s="229">
        <f>SUM(C11:C68)</f>
        <v>159</v>
      </c>
      <c r="D10" s="230">
        <f>SUM(D11:D68)</f>
        <v>539655982.78999996</v>
      </c>
      <c r="F10" s="231"/>
      <c r="G10" s="231"/>
    </row>
    <row r="11" spans="2:7" x14ac:dyDescent="0.25">
      <c r="B11" s="232" t="s">
        <v>58</v>
      </c>
      <c r="C11" s="233">
        <v>1</v>
      </c>
      <c r="D11" s="234">
        <v>33384</v>
      </c>
      <c r="F11" s="231"/>
      <c r="G11" s="231"/>
    </row>
    <row r="12" spans="2:7" x14ac:dyDescent="0.25">
      <c r="B12" s="232" t="s">
        <v>227</v>
      </c>
      <c r="C12" s="233">
        <v>2</v>
      </c>
      <c r="D12" s="234">
        <v>240000</v>
      </c>
    </row>
    <row r="13" spans="2:7" x14ac:dyDescent="0.25">
      <c r="B13" s="232" t="s">
        <v>228</v>
      </c>
      <c r="C13" s="233">
        <v>1</v>
      </c>
      <c r="D13" s="234">
        <v>25011.25</v>
      </c>
    </row>
    <row r="14" spans="2:7" x14ac:dyDescent="0.25">
      <c r="B14" s="232" t="s">
        <v>229</v>
      </c>
      <c r="C14" s="233">
        <v>2</v>
      </c>
      <c r="D14" s="234">
        <f>150000+18000000</f>
        <v>18150000</v>
      </c>
    </row>
    <row r="15" spans="2:7" x14ac:dyDescent="0.25">
      <c r="B15" s="232" t="s">
        <v>230</v>
      </c>
      <c r="C15" s="233">
        <v>1</v>
      </c>
      <c r="D15" s="234">
        <v>12000</v>
      </c>
    </row>
    <row r="16" spans="2:7" x14ac:dyDescent="0.25">
      <c r="B16" s="232" t="s">
        <v>176</v>
      </c>
      <c r="C16" s="233">
        <v>3</v>
      </c>
      <c r="D16" s="234">
        <v>56399</v>
      </c>
    </row>
    <row r="17" spans="1:4" x14ac:dyDescent="0.25">
      <c r="B17" s="232" t="s">
        <v>231</v>
      </c>
      <c r="C17" s="233">
        <v>1</v>
      </c>
      <c r="D17" s="234">
        <v>150000</v>
      </c>
    </row>
    <row r="18" spans="1:4" x14ac:dyDescent="0.25">
      <c r="B18" s="232" t="s">
        <v>217</v>
      </c>
      <c r="C18" s="233">
        <v>2</v>
      </c>
      <c r="D18" s="234">
        <v>71460</v>
      </c>
    </row>
    <row r="19" spans="1:4" x14ac:dyDescent="0.25">
      <c r="B19" s="232" t="s">
        <v>74</v>
      </c>
      <c r="C19" s="233">
        <v>19</v>
      </c>
      <c r="D19" s="234">
        <v>124380320.02</v>
      </c>
    </row>
    <row r="20" spans="1:4" x14ac:dyDescent="0.25">
      <c r="B20" s="232" t="s">
        <v>178</v>
      </c>
      <c r="C20" s="233">
        <v>2</v>
      </c>
      <c r="D20" s="234">
        <v>4268000</v>
      </c>
    </row>
    <row r="21" spans="1:4" x14ac:dyDescent="0.25">
      <c r="B21" s="232" t="s">
        <v>76</v>
      </c>
      <c r="C21" s="233">
        <v>1</v>
      </c>
      <c r="D21" s="234">
        <v>32000</v>
      </c>
    </row>
    <row r="22" spans="1:4" x14ac:dyDescent="0.25">
      <c r="B22" s="232" t="s">
        <v>232</v>
      </c>
      <c r="C22" s="233">
        <v>2</v>
      </c>
      <c r="D22" s="234">
        <v>84165</v>
      </c>
    </row>
    <row r="23" spans="1:4" x14ac:dyDescent="0.25">
      <c r="B23" s="232" t="s">
        <v>233</v>
      </c>
      <c r="C23" s="233">
        <v>1</v>
      </c>
      <c r="D23" s="234">
        <v>48000</v>
      </c>
    </row>
    <row r="24" spans="1:4" x14ac:dyDescent="0.25">
      <c r="B24" s="232" t="s">
        <v>234</v>
      </c>
      <c r="C24" s="233">
        <v>3</v>
      </c>
      <c r="D24" s="234">
        <v>54395868</v>
      </c>
    </row>
    <row r="25" spans="1:4" x14ac:dyDescent="0.25">
      <c r="B25" s="232" t="s">
        <v>84</v>
      </c>
      <c r="C25" s="233">
        <v>1</v>
      </c>
      <c r="D25" s="234">
        <v>99720</v>
      </c>
    </row>
    <row r="26" spans="1:4" x14ac:dyDescent="0.25">
      <c r="B26" s="232" t="s">
        <v>44</v>
      </c>
      <c r="C26" s="233">
        <v>7</v>
      </c>
      <c r="D26" s="234">
        <v>22088876.32</v>
      </c>
    </row>
    <row r="27" spans="1:4" x14ac:dyDescent="0.25">
      <c r="B27" s="232" t="s">
        <v>235</v>
      </c>
      <c r="C27" s="233">
        <v>2</v>
      </c>
      <c r="D27" s="234">
        <v>32490</v>
      </c>
    </row>
    <row r="28" spans="1:4" ht="36" x14ac:dyDescent="0.25">
      <c r="B28" s="235" t="s">
        <v>236</v>
      </c>
      <c r="C28" s="233">
        <v>5</v>
      </c>
      <c r="D28" s="234">
        <v>750681.18</v>
      </c>
    </row>
    <row r="29" spans="1:4" x14ac:dyDescent="0.25">
      <c r="B29" s="232" t="s">
        <v>237</v>
      </c>
      <c r="C29" s="233">
        <v>1</v>
      </c>
      <c r="D29" s="234">
        <v>8800.1200000000008</v>
      </c>
    </row>
    <row r="30" spans="1:4" x14ac:dyDescent="0.25">
      <c r="B30" s="232" t="s">
        <v>218</v>
      </c>
      <c r="C30" s="233">
        <v>4</v>
      </c>
      <c r="D30" s="234">
        <v>162014.20000000001</v>
      </c>
    </row>
    <row r="31" spans="1:4" x14ac:dyDescent="0.25">
      <c r="A31" s="223" t="s">
        <v>238</v>
      </c>
      <c r="B31" s="232" t="s">
        <v>95</v>
      </c>
      <c r="C31" s="233">
        <v>3</v>
      </c>
      <c r="D31" s="234">
        <v>22276.04</v>
      </c>
    </row>
    <row r="32" spans="1:4" ht="36" x14ac:dyDescent="0.25">
      <c r="A32" s="223" t="s">
        <v>238</v>
      </c>
      <c r="B32" s="235" t="s">
        <v>239</v>
      </c>
      <c r="C32" s="233">
        <v>1</v>
      </c>
      <c r="D32" s="234">
        <v>15000</v>
      </c>
    </row>
    <row r="33" spans="1:4" x14ac:dyDescent="0.25">
      <c r="B33" s="232" t="s">
        <v>99</v>
      </c>
      <c r="C33" s="233">
        <v>2</v>
      </c>
      <c r="D33" s="234">
        <v>81745.86</v>
      </c>
    </row>
    <row r="34" spans="1:4" x14ac:dyDescent="0.25">
      <c r="B34" s="232" t="s">
        <v>41</v>
      </c>
      <c r="C34" s="233">
        <v>18</v>
      </c>
      <c r="D34" s="234">
        <v>24298106.350000001</v>
      </c>
    </row>
    <row r="35" spans="1:4" x14ac:dyDescent="0.25">
      <c r="B35" s="232" t="s">
        <v>240</v>
      </c>
      <c r="C35" s="233">
        <v>7</v>
      </c>
      <c r="D35" s="234">
        <v>857152.79</v>
      </c>
    </row>
    <row r="36" spans="1:4" x14ac:dyDescent="0.25">
      <c r="B36" s="232" t="s">
        <v>241</v>
      </c>
      <c r="C36" s="233">
        <v>5</v>
      </c>
      <c r="D36" s="234">
        <v>181671.06</v>
      </c>
    </row>
    <row r="37" spans="1:4" x14ac:dyDescent="0.25">
      <c r="B37" s="232" t="s">
        <v>242</v>
      </c>
      <c r="C37" s="233">
        <v>2</v>
      </c>
      <c r="D37" s="234">
        <v>39543.35</v>
      </c>
    </row>
    <row r="38" spans="1:4" x14ac:dyDescent="0.25">
      <c r="B38" s="232" t="s">
        <v>104</v>
      </c>
      <c r="C38" s="233">
        <v>1</v>
      </c>
      <c r="D38" s="234">
        <v>292110</v>
      </c>
    </row>
    <row r="39" spans="1:4" x14ac:dyDescent="0.25">
      <c r="B39" s="232" t="s">
        <v>108</v>
      </c>
      <c r="C39" s="233">
        <v>2</v>
      </c>
      <c r="D39" s="234">
        <v>5570757.0499999998</v>
      </c>
    </row>
    <row r="40" spans="1:4" x14ac:dyDescent="0.25">
      <c r="B40" s="232" t="s">
        <v>243</v>
      </c>
      <c r="C40" s="233">
        <v>5</v>
      </c>
      <c r="D40" s="234">
        <v>252109792.15000001</v>
      </c>
    </row>
    <row r="41" spans="1:4" x14ac:dyDescent="0.25">
      <c r="B41" s="232" t="s">
        <v>112</v>
      </c>
      <c r="C41" s="233">
        <v>17</v>
      </c>
      <c r="D41" s="234">
        <v>3321400.97</v>
      </c>
    </row>
    <row r="42" spans="1:4" x14ac:dyDescent="0.25">
      <c r="B42" s="232" t="s">
        <v>244</v>
      </c>
      <c r="C42" s="233">
        <v>1</v>
      </c>
      <c r="D42" s="234">
        <v>8630</v>
      </c>
    </row>
    <row r="43" spans="1:4" x14ac:dyDescent="0.25">
      <c r="B43" s="232" t="s">
        <v>118</v>
      </c>
      <c r="C43" s="233">
        <v>2</v>
      </c>
      <c r="D43" s="234">
        <v>14787400</v>
      </c>
    </row>
    <row r="44" spans="1:4" x14ac:dyDescent="0.25">
      <c r="B44" s="232" t="s">
        <v>245</v>
      </c>
      <c r="C44" s="233">
        <v>1</v>
      </c>
      <c r="D44" s="234">
        <v>55908.02</v>
      </c>
    </row>
    <row r="45" spans="1:4" x14ac:dyDescent="0.25">
      <c r="B45" s="232" t="s">
        <v>121</v>
      </c>
      <c r="C45" s="233">
        <v>1</v>
      </c>
      <c r="D45" s="234">
        <v>29886.75</v>
      </c>
    </row>
    <row r="46" spans="1:4" x14ac:dyDescent="0.25">
      <c r="A46" s="223" t="s">
        <v>246</v>
      </c>
      <c r="B46" s="232" t="s">
        <v>122</v>
      </c>
      <c r="C46" s="233">
        <v>2</v>
      </c>
      <c r="D46" s="234">
        <v>45730</v>
      </c>
    </row>
    <row r="47" spans="1:4" x14ac:dyDescent="0.25">
      <c r="B47" s="232" t="s">
        <v>123</v>
      </c>
      <c r="C47" s="233">
        <v>1</v>
      </c>
      <c r="D47" s="234">
        <v>18928</v>
      </c>
    </row>
    <row r="48" spans="1:4" x14ac:dyDescent="0.25">
      <c r="B48" s="232" t="s">
        <v>124</v>
      </c>
      <c r="C48" s="233">
        <v>1</v>
      </c>
      <c r="D48" s="234">
        <v>59807.28</v>
      </c>
    </row>
    <row r="49" spans="2:4" x14ac:dyDescent="0.25">
      <c r="B49" s="232" t="s">
        <v>247</v>
      </c>
      <c r="C49" s="233">
        <v>1</v>
      </c>
      <c r="D49" s="234">
        <v>50000</v>
      </c>
    </row>
    <row r="50" spans="2:4" x14ac:dyDescent="0.25">
      <c r="B50" s="232" t="s">
        <v>125</v>
      </c>
      <c r="C50" s="233">
        <v>1</v>
      </c>
      <c r="D50" s="234">
        <v>20000</v>
      </c>
    </row>
    <row r="51" spans="2:4" x14ac:dyDescent="0.25">
      <c r="B51" s="232" t="s">
        <v>127</v>
      </c>
      <c r="C51" s="233">
        <v>1</v>
      </c>
      <c r="D51" s="234">
        <v>165984.26999999999</v>
      </c>
    </row>
    <row r="52" spans="2:4" x14ac:dyDescent="0.25">
      <c r="B52" s="232" t="s">
        <v>248</v>
      </c>
      <c r="C52" s="233">
        <v>1</v>
      </c>
      <c r="D52" s="234">
        <v>34999.379999999997</v>
      </c>
    </row>
    <row r="53" spans="2:4" x14ac:dyDescent="0.25">
      <c r="B53" s="232" t="s">
        <v>129</v>
      </c>
      <c r="C53" s="233">
        <v>2</v>
      </c>
      <c r="D53" s="234">
        <v>63500</v>
      </c>
    </row>
    <row r="54" spans="2:4" x14ac:dyDescent="0.25">
      <c r="B54" s="232" t="s">
        <v>131</v>
      </c>
      <c r="C54" s="233">
        <v>1</v>
      </c>
      <c r="D54" s="234">
        <v>30000</v>
      </c>
    </row>
    <row r="55" spans="2:4" x14ac:dyDescent="0.25">
      <c r="B55" s="232" t="s">
        <v>132</v>
      </c>
      <c r="C55" s="233">
        <v>1</v>
      </c>
      <c r="D55" s="234">
        <v>76536.800000000003</v>
      </c>
    </row>
    <row r="56" spans="2:4" x14ac:dyDescent="0.25">
      <c r="B56" s="232" t="s">
        <v>135</v>
      </c>
      <c r="C56" s="233">
        <v>2</v>
      </c>
      <c r="D56" s="234">
        <v>3873036.5</v>
      </c>
    </row>
    <row r="57" spans="2:4" x14ac:dyDescent="0.25">
      <c r="B57" s="232" t="s">
        <v>137</v>
      </c>
      <c r="C57" s="233">
        <v>1</v>
      </c>
      <c r="D57" s="234">
        <v>100000</v>
      </c>
    </row>
    <row r="58" spans="2:4" x14ac:dyDescent="0.25">
      <c r="B58" s="232" t="s">
        <v>138</v>
      </c>
      <c r="C58" s="233">
        <v>1</v>
      </c>
      <c r="D58" s="234">
        <v>14500</v>
      </c>
    </row>
    <row r="59" spans="2:4" x14ac:dyDescent="0.25">
      <c r="B59" s="232" t="s">
        <v>139</v>
      </c>
      <c r="C59" s="233">
        <v>1</v>
      </c>
      <c r="D59" s="234">
        <v>59999.88</v>
      </c>
    </row>
    <row r="60" spans="2:4" x14ac:dyDescent="0.25">
      <c r="B60" s="232" t="s">
        <v>220</v>
      </c>
      <c r="C60" s="233">
        <v>2</v>
      </c>
      <c r="D60" s="234">
        <v>22649.09</v>
      </c>
    </row>
    <row r="61" spans="2:4" x14ac:dyDescent="0.25">
      <c r="B61" s="232" t="s">
        <v>249</v>
      </c>
      <c r="C61" s="233">
        <v>1</v>
      </c>
      <c r="D61" s="234">
        <v>1680000</v>
      </c>
    </row>
    <row r="62" spans="2:4" x14ac:dyDescent="0.25">
      <c r="B62" s="232" t="s">
        <v>250</v>
      </c>
      <c r="C62" s="233">
        <v>1</v>
      </c>
      <c r="D62" s="234">
        <v>15356.64</v>
      </c>
    </row>
    <row r="63" spans="2:4" x14ac:dyDescent="0.25">
      <c r="B63" s="232" t="s">
        <v>146</v>
      </c>
      <c r="C63" s="233">
        <v>1</v>
      </c>
      <c r="D63" s="234">
        <v>14800</v>
      </c>
    </row>
    <row r="64" spans="2:4" x14ac:dyDescent="0.25">
      <c r="B64" s="232" t="s">
        <v>251</v>
      </c>
      <c r="C64" s="233">
        <v>1</v>
      </c>
      <c r="D64" s="234">
        <v>4685000</v>
      </c>
    </row>
    <row r="65" spans="2:4" x14ac:dyDescent="0.25">
      <c r="B65" s="232" t="s">
        <v>252</v>
      </c>
      <c r="C65" s="233">
        <v>1</v>
      </c>
      <c r="D65" s="234">
        <v>5760</v>
      </c>
    </row>
    <row r="66" spans="2:4" x14ac:dyDescent="0.25">
      <c r="B66" s="232" t="s">
        <v>150</v>
      </c>
      <c r="C66" s="233">
        <v>1</v>
      </c>
      <c r="D66" s="234">
        <v>139000</v>
      </c>
    </row>
    <row r="67" spans="2:4" x14ac:dyDescent="0.25">
      <c r="B67" s="232" t="s">
        <v>253</v>
      </c>
      <c r="C67" s="233">
        <v>1</v>
      </c>
      <c r="D67" s="234">
        <v>50696</v>
      </c>
    </row>
    <row r="68" spans="2:4" x14ac:dyDescent="0.25">
      <c r="B68" s="232" t="s">
        <v>221</v>
      </c>
      <c r="C68" s="233">
        <v>4</v>
      </c>
      <c r="D68" s="234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39" hidden="1" customWidth="1"/>
    <col min="2" max="2" width="0" style="38" hidden="1" customWidth="1"/>
    <col min="3" max="3" width="97.85546875" style="38" customWidth="1"/>
    <col min="4" max="4" width="6.5703125" style="40" customWidth="1"/>
    <col min="5" max="5" width="18.28515625" style="38" customWidth="1"/>
    <col min="6" max="6" width="16.42578125" style="38" hidden="1" customWidth="1"/>
    <col min="7" max="16384" width="11.42578125" style="38"/>
  </cols>
  <sheetData>
    <row r="1" spans="1:6" x14ac:dyDescent="0.25">
      <c r="C1" s="300" t="s">
        <v>46</v>
      </c>
      <c r="D1" s="300"/>
      <c r="E1" s="300"/>
    </row>
    <row r="2" spans="1:6" x14ac:dyDescent="0.25">
      <c r="C2" s="300" t="s">
        <v>47</v>
      </c>
      <c r="D2" s="300"/>
      <c r="E2" s="300"/>
    </row>
    <row r="3" spans="1:6" x14ac:dyDescent="0.25">
      <c r="C3" s="300" t="s">
        <v>48</v>
      </c>
      <c r="D3" s="300"/>
      <c r="E3" s="300"/>
    </row>
    <row r="4" spans="1:6" ht="26.25" x14ac:dyDescent="0.25">
      <c r="A4" s="41" t="s">
        <v>49</v>
      </c>
      <c r="B4" s="41" t="s">
        <v>50</v>
      </c>
      <c r="C4" s="42" t="s">
        <v>51</v>
      </c>
      <c r="D4" s="42" t="s">
        <v>52</v>
      </c>
      <c r="E4" s="43" t="s">
        <v>53</v>
      </c>
    </row>
    <row r="5" spans="1:6" x14ac:dyDescent="0.25">
      <c r="A5" s="41"/>
      <c r="B5" s="41"/>
      <c r="C5" s="44" t="s">
        <v>54</v>
      </c>
      <c r="D5" s="42"/>
      <c r="E5" s="43"/>
    </row>
    <row r="6" spans="1:6" x14ac:dyDescent="0.25">
      <c r="A6" s="45" t="s">
        <v>55</v>
      </c>
      <c r="B6" s="46" t="s">
        <v>56</v>
      </c>
      <c r="C6" s="45" t="s">
        <v>57</v>
      </c>
      <c r="D6" s="46">
        <v>1</v>
      </c>
      <c r="E6" s="47">
        <v>185000</v>
      </c>
    </row>
    <row r="7" spans="1:6" x14ac:dyDescent="0.25">
      <c r="A7" s="48" t="s">
        <v>55</v>
      </c>
      <c r="B7" s="49" t="s">
        <v>56</v>
      </c>
      <c r="C7" s="48" t="s">
        <v>58</v>
      </c>
      <c r="D7" s="49">
        <v>1</v>
      </c>
      <c r="E7" s="47">
        <v>33384</v>
      </c>
    </row>
    <row r="8" spans="1:6" x14ac:dyDescent="0.25">
      <c r="A8" s="48" t="s">
        <v>59</v>
      </c>
      <c r="B8" s="49" t="s">
        <v>60</v>
      </c>
      <c r="C8" s="48" t="s">
        <v>61</v>
      </c>
      <c r="D8" s="49">
        <v>1</v>
      </c>
      <c r="E8" s="47">
        <v>25011.25</v>
      </c>
    </row>
    <row r="9" spans="1:6" x14ac:dyDescent="0.25">
      <c r="A9" s="48" t="s">
        <v>59</v>
      </c>
      <c r="B9" s="49" t="s">
        <v>62</v>
      </c>
      <c r="C9" s="50" t="s">
        <v>63</v>
      </c>
      <c r="D9" s="301">
        <v>2</v>
      </c>
      <c r="E9" s="47">
        <v>18000000</v>
      </c>
    </row>
    <row r="10" spans="1:6" x14ac:dyDescent="0.25">
      <c r="A10" s="48" t="s">
        <v>59</v>
      </c>
      <c r="B10" s="49" t="s">
        <v>64</v>
      </c>
      <c r="C10" s="50" t="s">
        <v>63</v>
      </c>
      <c r="D10" s="302"/>
      <c r="E10" s="47">
        <v>150000</v>
      </c>
    </row>
    <row r="11" spans="1:6" x14ac:dyDescent="0.25">
      <c r="A11" s="48" t="s">
        <v>55</v>
      </c>
      <c r="B11" s="49" t="s">
        <v>60</v>
      </c>
      <c r="C11" s="50" t="s">
        <v>65</v>
      </c>
      <c r="D11" s="301">
        <v>5</v>
      </c>
      <c r="E11" s="52">
        <v>5029</v>
      </c>
      <c r="F11" s="53">
        <f>+E11+E12+E13+E14+E15</f>
        <v>1728965.22</v>
      </c>
    </row>
    <row r="12" spans="1:6" x14ac:dyDescent="0.25">
      <c r="A12" s="50" t="s">
        <v>55</v>
      </c>
      <c r="B12" s="54" t="s">
        <v>60</v>
      </c>
      <c r="C12" s="50" t="s">
        <v>65</v>
      </c>
      <c r="D12" s="303"/>
      <c r="E12" s="52">
        <v>28890</v>
      </c>
    </row>
    <row r="13" spans="1:6" x14ac:dyDescent="0.25">
      <c r="A13" s="50" t="s">
        <v>55</v>
      </c>
      <c r="B13" s="54" t="s">
        <v>60</v>
      </c>
      <c r="C13" s="50" t="s">
        <v>65</v>
      </c>
      <c r="D13" s="303"/>
      <c r="E13" s="52">
        <v>22480</v>
      </c>
    </row>
    <row r="14" spans="1:6" x14ac:dyDescent="0.25">
      <c r="A14" s="55" t="s">
        <v>55</v>
      </c>
      <c r="B14" s="56" t="s">
        <v>60</v>
      </c>
      <c r="C14" s="55" t="s">
        <v>65</v>
      </c>
      <c r="D14" s="303"/>
      <c r="E14" s="52">
        <v>3366.22</v>
      </c>
    </row>
    <row r="15" spans="1:6" x14ac:dyDescent="0.25">
      <c r="A15" s="55" t="s">
        <v>55</v>
      </c>
      <c r="B15" s="56" t="s">
        <v>62</v>
      </c>
      <c r="C15" s="55" t="s">
        <v>65</v>
      </c>
      <c r="D15" s="302"/>
      <c r="E15" s="52">
        <v>1669200</v>
      </c>
    </row>
    <row r="16" spans="1:6" x14ac:dyDescent="0.25">
      <c r="A16" s="50" t="s">
        <v>55</v>
      </c>
      <c r="B16" s="54" t="s">
        <v>64</v>
      </c>
      <c r="C16" s="55" t="s">
        <v>66</v>
      </c>
      <c r="D16" s="304">
        <v>3</v>
      </c>
      <c r="E16" s="52">
        <v>60000</v>
      </c>
    </row>
    <row r="17" spans="1:6" x14ac:dyDescent="0.25">
      <c r="A17" s="50" t="s">
        <v>55</v>
      </c>
      <c r="B17" s="54" t="s">
        <v>67</v>
      </c>
      <c r="C17" s="55" t="s">
        <v>66</v>
      </c>
      <c r="D17" s="305"/>
      <c r="E17" s="52">
        <v>180000</v>
      </c>
    </row>
    <row r="18" spans="1:6" x14ac:dyDescent="0.25">
      <c r="A18" s="55" t="s">
        <v>55</v>
      </c>
      <c r="B18" s="56" t="s">
        <v>60</v>
      </c>
      <c r="C18" s="55" t="s">
        <v>66</v>
      </c>
      <c r="D18" s="306"/>
      <c r="E18" s="52">
        <v>30000</v>
      </c>
    </row>
    <row r="19" spans="1:6" x14ac:dyDescent="0.25">
      <c r="A19" s="55" t="s">
        <v>55</v>
      </c>
      <c r="B19" s="56" t="s">
        <v>64</v>
      </c>
      <c r="C19" s="55" t="s">
        <v>68</v>
      </c>
      <c r="D19" s="56">
        <v>1</v>
      </c>
      <c r="E19" s="52">
        <v>87000</v>
      </c>
    </row>
    <row r="20" spans="1:6" x14ac:dyDescent="0.25">
      <c r="A20" s="50" t="s">
        <v>55</v>
      </c>
      <c r="B20" s="54" t="s">
        <v>60</v>
      </c>
      <c r="C20" s="50" t="s">
        <v>69</v>
      </c>
      <c r="D20" s="54">
        <v>1</v>
      </c>
      <c r="E20" s="52">
        <v>12000</v>
      </c>
    </row>
    <row r="21" spans="1:6" x14ac:dyDescent="0.25">
      <c r="A21" s="50" t="s">
        <v>55</v>
      </c>
      <c r="B21" s="54" t="s">
        <v>64</v>
      </c>
      <c r="C21" s="50" t="s">
        <v>70</v>
      </c>
      <c r="D21" s="54">
        <v>1</v>
      </c>
      <c r="E21" s="52">
        <v>150000</v>
      </c>
    </row>
    <row r="22" spans="1:6" x14ac:dyDescent="0.25">
      <c r="A22" s="50" t="s">
        <v>55</v>
      </c>
      <c r="B22" s="54" t="s">
        <v>60</v>
      </c>
      <c r="C22" s="50" t="s">
        <v>71</v>
      </c>
      <c r="D22" s="301">
        <v>2</v>
      </c>
      <c r="E22" s="52">
        <v>13800</v>
      </c>
    </row>
    <row r="23" spans="1:6" x14ac:dyDescent="0.25">
      <c r="A23" s="50" t="s">
        <v>55</v>
      </c>
      <c r="B23" s="54" t="s">
        <v>64</v>
      </c>
      <c r="C23" s="50" t="s">
        <v>71</v>
      </c>
      <c r="D23" s="302"/>
      <c r="E23" s="52">
        <v>57660</v>
      </c>
    </row>
    <row r="24" spans="1:6" x14ac:dyDescent="0.25">
      <c r="A24" s="50" t="s">
        <v>55</v>
      </c>
      <c r="B24" s="54" t="s">
        <v>60</v>
      </c>
      <c r="C24" s="50" t="s">
        <v>72</v>
      </c>
      <c r="D24" s="301">
        <v>2</v>
      </c>
      <c r="E24" s="52">
        <v>20865</v>
      </c>
    </row>
    <row r="25" spans="1:6" x14ac:dyDescent="0.25">
      <c r="A25" s="50" t="s">
        <v>55</v>
      </c>
      <c r="B25" s="54" t="s">
        <v>64</v>
      </c>
      <c r="C25" s="50" t="s">
        <v>73</v>
      </c>
      <c r="D25" s="302"/>
      <c r="E25" s="52">
        <v>63300</v>
      </c>
    </row>
    <row r="26" spans="1:6" x14ac:dyDescent="0.25">
      <c r="A26" s="50" t="s">
        <v>55</v>
      </c>
      <c r="B26" s="54" t="s">
        <v>60</v>
      </c>
      <c r="C26" s="50" t="s">
        <v>74</v>
      </c>
      <c r="D26" s="301">
        <v>21</v>
      </c>
      <c r="E26" s="52">
        <v>6480</v>
      </c>
      <c r="F26" s="53">
        <f>+E26+E27+E28+E29+E30+E31+E32+E33+E34+E35+E36+E37+E38+E39+E40+E41+E42+E43+E44+E45+E46</f>
        <v>124577367.52</v>
      </c>
    </row>
    <row r="27" spans="1:6" x14ac:dyDescent="0.25">
      <c r="A27" s="50" t="s">
        <v>55</v>
      </c>
      <c r="B27" s="54" t="s">
        <v>67</v>
      </c>
      <c r="C27" s="50" t="s">
        <v>74</v>
      </c>
      <c r="D27" s="303"/>
      <c r="E27" s="52">
        <v>123867900</v>
      </c>
    </row>
    <row r="28" spans="1:6" x14ac:dyDescent="0.25">
      <c r="A28" s="50" t="s">
        <v>59</v>
      </c>
      <c r="B28" s="54" t="s">
        <v>64</v>
      </c>
      <c r="C28" s="50" t="s">
        <v>74</v>
      </c>
      <c r="D28" s="303"/>
      <c r="E28" s="52">
        <v>6450</v>
      </c>
    </row>
    <row r="29" spans="1:6" x14ac:dyDescent="0.25">
      <c r="A29" s="50" t="s">
        <v>55</v>
      </c>
      <c r="B29" s="54" t="s">
        <v>60</v>
      </c>
      <c r="C29" s="50" t="s">
        <v>74</v>
      </c>
      <c r="D29" s="303"/>
      <c r="E29" s="52">
        <v>15000</v>
      </c>
    </row>
    <row r="30" spans="1:6" x14ac:dyDescent="0.25">
      <c r="A30" s="50" t="s">
        <v>55</v>
      </c>
      <c r="B30" s="54" t="s">
        <v>64</v>
      </c>
      <c r="C30" s="50" t="s">
        <v>74</v>
      </c>
      <c r="D30" s="303"/>
      <c r="E30" s="52">
        <v>149800</v>
      </c>
    </row>
    <row r="31" spans="1:6" x14ac:dyDescent="0.25">
      <c r="A31" s="50" t="s">
        <v>55</v>
      </c>
      <c r="B31" s="54" t="s">
        <v>60</v>
      </c>
      <c r="C31" s="50" t="s">
        <v>74</v>
      </c>
      <c r="D31" s="303"/>
      <c r="E31" s="52">
        <v>21451.75</v>
      </c>
    </row>
    <row r="32" spans="1:6" x14ac:dyDescent="0.25">
      <c r="A32" s="50" t="s">
        <v>55</v>
      </c>
      <c r="B32" s="54" t="s">
        <v>60</v>
      </c>
      <c r="C32" s="50" t="s">
        <v>74</v>
      </c>
      <c r="D32" s="303"/>
      <c r="E32" s="52">
        <v>24400</v>
      </c>
    </row>
    <row r="33" spans="1:5" x14ac:dyDescent="0.25">
      <c r="A33" s="50" t="s">
        <v>55</v>
      </c>
      <c r="B33" s="54" t="s">
        <v>60</v>
      </c>
      <c r="C33" s="50" t="s">
        <v>74</v>
      </c>
      <c r="D33" s="303"/>
      <c r="E33" s="52">
        <v>29990</v>
      </c>
    </row>
    <row r="34" spans="1:5" x14ac:dyDescent="0.25">
      <c r="A34" s="50" t="s">
        <v>55</v>
      </c>
      <c r="B34" s="54" t="s">
        <v>60</v>
      </c>
      <c r="C34" s="50" t="s">
        <v>74</v>
      </c>
      <c r="D34" s="303"/>
      <c r="E34" s="52">
        <v>4492.5</v>
      </c>
    </row>
    <row r="35" spans="1:5" x14ac:dyDescent="0.25">
      <c r="A35" s="50" t="s">
        <v>55</v>
      </c>
      <c r="B35" s="54" t="s">
        <v>64</v>
      </c>
      <c r="C35" s="50" t="s">
        <v>74</v>
      </c>
      <c r="D35" s="303"/>
      <c r="E35" s="52">
        <v>47415</v>
      </c>
    </row>
    <row r="36" spans="1:5" x14ac:dyDescent="0.25">
      <c r="A36" s="50" t="s">
        <v>55</v>
      </c>
      <c r="B36" s="54" t="s">
        <v>64</v>
      </c>
      <c r="C36" s="50" t="s">
        <v>74</v>
      </c>
      <c r="D36" s="303"/>
      <c r="E36" s="52">
        <v>119205.74</v>
      </c>
    </row>
    <row r="37" spans="1:5" x14ac:dyDescent="0.25">
      <c r="A37" s="55" t="s">
        <v>55</v>
      </c>
      <c r="B37" s="56" t="s">
        <v>64</v>
      </c>
      <c r="C37" s="55" t="s">
        <v>74</v>
      </c>
      <c r="D37" s="303"/>
      <c r="E37" s="52">
        <v>63000</v>
      </c>
    </row>
    <row r="38" spans="1:5" x14ac:dyDescent="0.25">
      <c r="A38" s="55" t="s">
        <v>55</v>
      </c>
      <c r="B38" s="56" t="s">
        <v>64</v>
      </c>
      <c r="C38" s="55" t="s">
        <v>74</v>
      </c>
      <c r="D38" s="303"/>
      <c r="E38" s="52">
        <v>129555</v>
      </c>
    </row>
    <row r="39" spans="1:5" x14ac:dyDescent="0.25">
      <c r="A39" s="50" t="s">
        <v>55</v>
      </c>
      <c r="B39" s="54" t="s">
        <v>60</v>
      </c>
      <c r="C39" s="50" t="s">
        <v>75</v>
      </c>
      <c r="D39" s="303"/>
      <c r="E39" s="52">
        <v>20325</v>
      </c>
    </row>
    <row r="40" spans="1:5" x14ac:dyDescent="0.25">
      <c r="A40" s="50" t="s">
        <v>55</v>
      </c>
      <c r="B40" s="54" t="s">
        <v>64</v>
      </c>
      <c r="C40" s="50" t="s">
        <v>75</v>
      </c>
      <c r="D40" s="303"/>
      <c r="E40" s="52">
        <v>7790</v>
      </c>
    </row>
    <row r="41" spans="1:5" x14ac:dyDescent="0.25">
      <c r="A41" s="50" t="s">
        <v>55</v>
      </c>
      <c r="B41" s="54" t="s">
        <v>60</v>
      </c>
      <c r="C41" s="50" t="s">
        <v>75</v>
      </c>
      <c r="D41" s="303"/>
      <c r="E41" s="52">
        <v>25680</v>
      </c>
    </row>
    <row r="42" spans="1:5" x14ac:dyDescent="0.25">
      <c r="A42" s="50" t="s">
        <v>55</v>
      </c>
      <c r="B42" s="54" t="s">
        <v>60</v>
      </c>
      <c r="C42" s="50" t="s">
        <v>75</v>
      </c>
      <c r="D42" s="303"/>
      <c r="E42" s="52">
        <v>5700</v>
      </c>
    </row>
    <row r="43" spans="1:5" x14ac:dyDescent="0.25">
      <c r="A43" s="50" t="s">
        <v>55</v>
      </c>
      <c r="B43" s="54" t="s">
        <v>60</v>
      </c>
      <c r="C43" s="50" t="s">
        <v>75</v>
      </c>
      <c r="D43" s="303"/>
      <c r="E43" s="52">
        <v>6200</v>
      </c>
    </row>
    <row r="44" spans="1:5" x14ac:dyDescent="0.25">
      <c r="A44" s="50" t="s">
        <v>55</v>
      </c>
      <c r="B44" s="54" t="s">
        <v>60</v>
      </c>
      <c r="C44" s="50" t="s">
        <v>75</v>
      </c>
      <c r="D44" s="303"/>
      <c r="E44" s="52">
        <v>5914.28</v>
      </c>
    </row>
    <row r="45" spans="1:5" x14ac:dyDescent="0.25">
      <c r="A45" s="50" t="s">
        <v>55</v>
      </c>
      <c r="B45" s="54" t="s">
        <v>60</v>
      </c>
      <c r="C45" s="50" t="s">
        <v>75</v>
      </c>
      <c r="D45" s="303"/>
      <c r="E45" s="52">
        <v>17468.25</v>
      </c>
    </row>
    <row r="46" spans="1:5" x14ac:dyDescent="0.25">
      <c r="A46" s="50" t="s">
        <v>55</v>
      </c>
      <c r="B46" s="54" t="s">
        <v>60</v>
      </c>
      <c r="C46" s="50" t="s">
        <v>75</v>
      </c>
      <c r="D46" s="302"/>
      <c r="E46" s="52">
        <v>3150</v>
      </c>
    </row>
    <row r="47" spans="1:5" x14ac:dyDescent="0.25">
      <c r="A47" s="50" t="s">
        <v>59</v>
      </c>
      <c r="B47" s="54" t="s">
        <v>64</v>
      </c>
      <c r="C47" s="50" t="s">
        <v>76</v>
      </c>
      <c r="D47" s="54">
        <v>1</v>
      </c>
      <c r="E47" s="52">
        <v>32000</v>
      </c>
    </row>
    <row r="48" spans="1:5" x14ac:dyDescent="0.25">
      <c r="A48" s="50" t="s">
        <v>55</v>
      </c>
      <c r="B48" s="54" t="s">
        <v>64</v>
      </c>
      <c r="C48" s="50" t="s">
        <v>77</v>
      </c>
      <c r="D48" s="301">
        <v>2</v>
      </c>
      <c r="E48" s="52">
        <v>4215000</v>
      </c>
    </row>
    <row r="49" spans="1:6" x14ac:dyDescent="0.25">
      <c r="A49" s="50" t="s">
        <v>55</v>
      </c>
      <c r="B49" s="54" t="s">
        <v>64</v>
      </c>
      <c r="C49" s="50" t="s">
        <v>77</v>
      </c>
      <c r="D49" s="302"/>
      <c r="E49" s="52">
        <v>53000</v>
      </c>
    </row>
    <row r="50" spans="1:6" x14ac:dyDescent="0.25">
      <c r="A50" s="55" t="s">
        <v>59</v>
      </c>
      <c r="B50" s="56" t="s">
        <v>78</v>
      </c>
      <c r="C50" s="55" t="s">
        <v>79</v>
      </c>
      <c r="D50" s="56">
        <v>1</v>
      </c>
      <c r="E50" s="52">
        <v>52965</v>
      </c>
    </row>
    <row r="51" spans="1:6" x14ac:dyDescent="0.25">
      <c r="A51" s="55" t="s">
        <v>55</v>
      </c>
      <c r="B51" s="54" t="s">
        <v>80</v>
      </c>
      <c r="C51" s="55" t="s">
        <v>81</v>
      </c>
      <c r="D51" s="56">
        <v>1</v>
      </c>
      <c r="E51" s="52">
        <v>100</v>
      </c>
    </row>
    <row r="52" spans="1:6" x14ac:dyDescent="0.25">
      <c r="A52" s="50" t="s">
        <v>55</v>
      </c>
      <c r="B52" s="54" t="s">
        <v>64</v>
      </c>
      <c r="C52" s="50" t="s">
        <v>82</v>
      </c>
      <c r="D52" s="301">
        <v>4</v>
      </c>
      <c r="E52" s="52">
        <v>48000</v>
      </c>
    </row>
    <row r="53" spans="1:6" x14ac:dyDescent="0.25">
      <c r="A53" s="50" t="s">
        <v>59</v>
      </c>
      <c r="B53" s="54" t="s">
        <v>56</v>
      </c>
      <c r="C53" s="50" t="s">
        <v>83</v>
      </c>
      <c r="D53" s="303"/>
      <c r="E53" s="52">
        <v>27010434</v>
      </c>
    </row>
    <row r="54" spans="1:6" x14ac:dyDescent="0.25">
      <c r="A54" s="50" t="s">
        <v>59</v>
      </c>
      <c r="B54" s="54" t="s">
        <v>56</v>
      </c>
      <c r="C54" s="50" t="s">
        <v>83</v>
      </c>
      <c r="D54" s="303"/>
      <c r="E54" s="52">
        <v>27010434</v>
      </c>
    </row>
    <row r="55" spans="1:6" x14ac:dyDescent="0.25">
      <c r="A55" s="50" t="s">
        <v>55</v>
      </c>
      <c r="B55" s="54" t="s">
        <v>64</v>
      </c>
      <c r="C55" s="50" t="s">
        <v>83</v>
      </c>
      <c r="D55" s="302"/>
      <c r="E55" s="52">
        <v>375000</v>
      </c>
    </row>
    <row r="56" spans="1:6" x14ac:dyDescent="0.25">
      <c r="A56" s="50" t="s">
        <v>55</v>
      </c>
      <c r="B56" s="54" t="s">
        <v>64</v>
      </c>
      <c r="C56" s="50" t="s">
        <v>84</v>
      </c>
      <c r="D56" s="54">
        <v>1</v>
      </c>
      <c r="E56" s="52">
        <v>99720</v>
      </c>
    </row>
    <row r="57" spans="1:6" x14ac:dyDescent="0.25">
      <c r="A57" s="50" t="s">
        <v>55</v>
      </c>
      <c r="B57" s="54" t="s">
        <v>60</v>
      </c>
      <c r="C57" s="50" t="s">
        <v>85</v>
      </c>
      <c r="D57" s="54">
        <v>1</v>
      </c>
      <c r="E57" s="52">
        <v>12250</v>
      </c>
    </row>
    <row r="58" spans="1:6" x14ac:dyDescent="0.25">
      <c r="A58" s="50" t="s">
        <v>59</v>
      </c>
      <c r="B58" s="54" t="s">
        <v>64</v>
      </c>
      <c r="C58" s="50" t="s">
        <v>86</v>
      </c>
      <c r="D58" s="301">
        <v>10</v>
      </c>
      <c r="E58" s="52">
        <v>4962042.54</v>
      </c>
      <c r="F58" s="53">
        <f>+E58+E59+E60+E61+E62+E63+E64+E65+E66+E67</f>
        <v>22149435.060000002</v>
      </c>
    </row>
    <row r="59" spans="1:6" x14ac:dyDescent="0.25">
      <c r="A59" s="50" t="s">
        <v>59</v>
      </c>
      <c r="B59" s="54" t="s">
        <v>64</v>
      </c>
      <c r="C59" s="50" t="s">
        <v>86</v>
      </c>
      <c r="D59" s="303"/>
      <c r="E59" s="52">
        <v>9998203.8699999992</v>
      </c>
    </row>
    <row r="60" spans="1:6" x14ac:dyDescent="0.25">
      <c r="A60" s="50" t="s">
        <v>55</v>
      </c>
      <c r="B60" s="54" t="s">
        <v>60</v>
      </c>
      <c r="C60" s="50" t="s">
        <v>86</v>
      </c>
      <c r="D60" s="303"/>
      <c r="E60" s="52">
        <v>9430.2000000000007</v>
      </c>
    </row>
    <row r="61" spans="1:6" x14ac:dyDescent="0.25">
      <c r="A61" s="50" t="s">
        <v>55</v>
      </c>
      <c r="B61" s="54" t="s">
        <v>56</v>
      </c>
      <c r="C61" s="50" t="s">
        <v>86</v>
      </c>
      <c r="D61" s="303"/>
      <c r="E61" s="52">
        <v>921046.22</v>
      </c>
    </row>
    <row r="62" spans="1:6" x14ac:dyDescent="0.25">
      <c r="A62" s="50" t="s">
        <v>59</v>
      </c>
      <c r="B62" s="54" t="s">
        <v>60</v>
      </c>
      <c r="C62" s="50" t="s">
        <v>86</v>
      </c>
      <c r="D62" s="303"/>
      <c r="E62" s="52">
        <v>19501.55</v>
      </c>
    </row>
    <row r="63" spans="1:6" x14ac:dyDescent="0.25">
      <c r="A63" s="50" t="s">
        <v>55</v>
      </c>
      <c r="B63" s="54" t="s">
        <v>60</v>
      </c>
      <c r="C63" s="50" t="s">
        <v>86</v>
      </c>
      <c r="D63" s="303"/>
      <c r="E63" s="52">
        <v>15500</v>
      </c>
    </row>
    <row r="64" spans="1:6" x14ac:dyDescent="0.25">
      <c r="A64" s="55" t="s">
        <v>55</v>
      </c>
      <c r="B64" s="56" t="s">
        <v>60</v>
      </c>
      <c r="C64" s="55" t="s">
        <v>86</v>
      </c>
      <c r="D64" s="303"/>
      <c r="E64" s="52">
        <v>13910</v>
      </c>
    </row>
    <row r="65" spans="1:6" x14ac:dyDescent="0.25">
      <c r="A65" s="55" t="s">
        <v>55</v>
      </c>
      <c r="B65" s="56" t="s">
        <v>60</v>
      </c>
      <c r="C65" s="55" t="s">
        <v>86</v>
      </c>
      <c r="D65" s="303"/>
      <c r="E65" s="52">
        <v>29501.99</v>
      </c>
    </row>
    <row r="66" spans="1:6" x14ac:dyDescent="0.25">
      <c r="A66" s="55" t="s">
        <v>55</v>
      </c>
      <c r="B66" s="56" t="s">
        <v>60</v>
      </c>
      <c r="C66" s="55" t="s">
        <v>86</v>
      </c>
      <c r="D66" s="303"/>
      <c r="E66" s="52">
        <v>17146.75</v>
      </c>
    </row>
    <row r="67" spans="1:6" x14ac:dyDescent="0.25">
      <c r="A67" s="50" t="s">
        <v>59</v>
      </c>
      <c r="B67" s="54" t="s">
        <v>67</v>
      </c>
      <c r="C67" s="50" t="s">
        <v>86</v>
      </c>
      <c r="D67" s="302"/>
      <c r="E67" s="52">
        <v>6163151.9400000004</v>
      </c>
    </row>
    <row r="68" spans="1:6" x14ac:dyDescent="0.25">
      <c r="A68" s="50" t="s">
        <v>55</v>
      </c>
      <c r="B68" s="54" t="s">
        <v>60</v>
      </c>
      <c r="C68" s="50" t="s">
        <v>87</v>
      </c>
      <c r="D68" s="301">
        <v>2</v>
      </c>
      <c r="E68" s="52">
        <v>7490</v>
      </c>
    </row>
    <row r="69" spans="1:6" x14ac:dyDescent="0.25">
      <c r="A69" s="50" t="s">
        <v>55</v>
      </c>
      <c r="B69" s="54" t="s">
        <v>60</v>
      </c>
      <c r="C69" s="50" t="s">
        <v>88</v>
      </c>
      <c r="D69" s="302"/>
      <c r="E69" s="52">
        <v>25000</v>
      </c>
    </row>
    <row r="70" spans="1:6" x14ac:dyDescent="0.25">
      <c r="A70" s="55" t="s">
        <v>55</v>
      </c>
      <c r="B70" s="56" t="s">
        <v>60</v>
      </c>
      <c r="C70" s="55" t="s">
        <v>89</v>
      </c>
      <c r="D70" s="56">
        <v>1</v>
      </c>
      <c r="E70" s="52">
        <v>29954.01</v>
      </c>
    </row>
    <row r="71" spans="1:6" x14ac:dyDescent="0.25">
      <c r="A71" s="50" t="s">
        <v>55</v>
      </c>
      <c r="B71" s="54" t="s">
        <v>64</v>
      </c>
      <c r="C71" s="50" t="s">
        <v>90</v>
      </c>
      <c r="D71" s="301">
        <v>8</v>
      </c>
      <c r="E71" s="52">
        <v>150458.04999999999</v>
      </c>
      <c r="F71" s="53">
        <f>+E71+E72+E73+E74+E75+E76+E77+E78</f>
        <v>1047340.5099999999</v>
      </c>
    </row>
    <row r="72" spans="1:6" x14ac:dyDescent="0.25">
      <c r="A72" s="50" t="s">
        <v>55</v>
      </c>
      <c r="B72" s="54" t="s">
        <v>64</v>
      </c>
      <c r="C72" s="50" t="s">
        <v>91</v>
      </c>
      <c r="D72" s="303"/>
      <c r="E72" s="52">
        <v>85118.5</v>
      </c>
    </row>
    <row r="73" spans="1:6" x14ac:dyDescent="0.25">
      <c r="A73" s="55" t="s">
        <v>55</v>
      </c>
      <c r="B73" s="56" t="s">
        <v>60</v>
      </c>
      <c r="C73" s="55" t="s">
        <v>92</v>
      </c>
      <c r="D73" s="303"/>
      <c r="E73" s="52">
        <v>9451</v>
      </c>
    </row>
    <row r="74" spans="1:6" x14ac:dyDescent="0.25">
      <c r="A74" s="50" t="s">
        <v>55</v>
      </c>
      <c r="B74" s="54" t="s">
        <v>64</v>
      </c>
      <c r="C74" s="50" t="s">
        <v>92</v>
      </c>
      <c r="D74" s="303"/>
      <c r="E74" s="52">
        <v>54619.43</v>
      </c>
    </row>
    <row r="75" spans="1:6" x14ac:dyDescent="0.25">
      <c r="A75" s="50" t="s">
        <v>55</v>
      </c>
      <c r="B75" s="54" t="s">
        <v>64</v>
      </c>
      <c r="C75" s="50" t="s">
        <v>92</v>
      </c>
      <c r="D75" s="303"/>
      <c r="E75" s="52">
        <v>406172</v>
      </c>
    </row>
    <row r="76" spans="1:6" x14ac:dyDescent="0.25">
      <c r="A76" s="50" t="s">
        <v>55</v>
      </c>
      <c r="B76" s="54" t="s">
        <v>64</v>
      </c>
      <c r="C76" s="50" t="s">
        <v>92</v>
      </c>
      <c r="D76" s="303"/>
      <c r="E76" s="52">
        <v>54313.2</v>
      </c>
    </row>
    <row r="77" spans="1:6" x14ac:dyDescent="0.25">
      <c r="A77" s="55" t="s">
        <v>55</v>
      </c>
      <c r="B77" s="56" t="s">
        <v>64</v>
      </c>
      <c r="C77" s="50" t="s">
        <v>92</v>
      </c>
      <c r="D77" s="303"/>
      <c r="E77" s="52">
        <v>249116.33</v>
      </c>
    </row>
    <row r="78" spans="1:6" x14ac:dyDescent="0.25">
      <c r="A78" s="55" t="s">
        <v>55</v>
      </c>
      <c r="B78" s="56" t="s">
        <v>64</v>
      </c>
      <c r="C78" s="55" t="s">
        <v>92</v>
      </c>
      <c r="D78" s="302"/>
      <c r="E78" s="52">
        <v>38092</v>
      </c>
    </row>
    <row r="79" spans="1:6" x14ac:dyDescent="0.25">
      <c r="A79" s="50" t="s">
        <v>55</v>
      </c>
      <c r="B79" s="54" t="s">
        <v>60</v>
      </c>
      <c r="C79" s="50" t="s">
        <v>93</v>
      </c>
      <c r="D79" s="54">
        <v>1</v>
      </c>
      <c r="E79" s="52">
        <v>8800.1200000000008</v>
      </c>
    </row>
    <row r="80" spans="1:6" x14ac:dyDescent="0.25">
      <c r="A80" s="50" t="s">
        <v>55</v>
      </c>
      <c r="B80" s="54" t="s">
        <v>60</v>
      </c>
      <c r="C80" s="50" t="s">
        <v>94</v>
      </c>
      <c r="D80" s="301">
        <v>4</v>
      </c>
      <c r="E80" s="52">
        <v>17500</v>
      </c>
    </row>
    <row r="81" spans="1:6" x14ac:dyDescent="0.25">
      <c r="A81" s="50" t="s">
        <v>55</v>
      </c>
      <c r="B81" s="54" t="s">
        <v>60</v>
      </c>
      <c r="C81" s="50" t="s">
        <v>94</v>
      </c>
      <c r="D81" s="303"/>
      <c r="E81" s="52">
        <v>15087</v>
      </c>
    </row>
    <row r="82" spans="1:6" x14ac:dyDescent="0.25">
      <c r="A82" s="50" t="s">
        <v>55</v>
      </c>
      <c r="B82" s="54" t="s">
        <v>56</v>
      </c>
      <c r="C82" s="50" t="s">
        <v>94</v>
      </c>
      <c r="D82" s="303"/>
      <c r="E82" s="52">
        <v>73252.2</v>
      </c>
    </row>
    <row r="83" spans="1:6" x14ac:dyDescent="0.25">
      <c r="A83" s="50" t="s">
        <v>59</v>
      </c>
      <c r="B83" s="54" t="s">
        <v>64</v>
      </c>
      <c r="C83" s="50" t="s">
        <v>94</v>
      </c>
      <c r="D83" s="302"/>
      <c r="E83" s="52">
        <v>56175</v>
      </c>
    </row>
    <row r="84" spans="1:6" x14ac:dyDescent="0.25">
      <c r="A84" s="50" t="s">
        <v>55</v>
      </c>
      <c r="B84" s="54" t="s">
        <v>60</v>
      </c>
      <c r="C84" s="50" t="s">
        <v>95</v>
      </c>
      <c r="D84" s="301">
        <v>4</v>
      </c>
      <c r="E84" s="52">
        <v>4571.04</v>
      </c>
    </row>
    <row r="85" spans="1:6" x14ac:dyDescent="0.25">
      <c r="A85" s="50" t="s">
        <v>55</v>
      </c>
      <c r="B85" s="54" t="s">
        <v>60</v>
      </c>
      <c r="C85" s="50" t="s">
        <v>95</v>
      </c>
      <c r="D85" s="303"/>
      <c r="E85" s="52">
        <v>14175</v>
      </c>
    </row>
    <row r="86" spans="1:6" x14ac:dyDescent="0.25">
      <c r="A86" s="50" t="s">
        <v>55</v>
      </c>
      <c r="B86" s="54" t="s">
        <v>60</v>
      </c>
      <c r="C86" s="50" t="s">
        <v>95</v>
      </c>
      <c r="D86" s="303"/>
      <c r="E86" s="52">
        <v>3530</v>
      </c>
    </row>
    <row r="87" spans="1:6" x14ac:dyDescent="0.25">
      <c r="A87" s="50" t="s">
        <v>59</v>
      </c>
      <c r="B87" s="54" t="s">
        <v>67</v>
      </c>
      <c r="C87" s="50" t="s">
        <v>96</v>
      </c>
      <c r="D87" s="302"/>
      <c r="E87" s="52">
        <v>1680000</v>
      </c>
    </row>
    <row r="88" spans="1:6" x14ac:dyDescent="0.25">
      <c r="A88" s="50" t="s">
        <v>55</v>
      </c>
      <c r="B88" s="54" t="s">
        <v>60</v>
      </c>
      <c r="C88" s="50" t="s">
        <v>97</v>
      </c>
      <c r="D88" s="54">
        <v>1</v>
      </c>
      <c r="E88" s="52">
        <v>15000</v>
      </c>
    </row>
    <row r="89" spans="1:6" x14ac:dyDescent="0.25">
      <c r="A89" s="50" t="s">
        <v>55</v>
      </c>
      <c r="B89" s="54" t="s">
        <v>64</v>
      </c>
      <c r="C89" s="50" t="s">
        <v>98</v>
      </c>
      <c r="D89" s="301">
        <v>3</v>
      </c>
      <c r="E89" s="52">
        <v>77040</v>
      </c>
    </row>
    <row r="90" spans="1:6" x14ac:dyDescent="0.25">
      <c r="A90" s="55" t="s">
        <v>55</v>
      </c>
      <c r="B90" s="54" t="s">
        <v>80</v>
      </c>
      <c r="C90" s="55" t="s">
        <v>98</v>
      </c>
      <c r="D90" s="303"/>
      <c r="E90" s="52">
        <v>96254.53</v>
      </c>
    </row>
    <row r="91" spans="1:6" x14ac:dyDescent="0.25">
      <c r="A91" s="50" t="s">
        <v>55</v>
      </c>
      <c r="B91" s="54" t="s">
        <v>60</v>
      </c>
      <c r="C91" s="50" t="s">
        <v>99</v>
      </c>
      <c r="D91" s="302"/>
      <c r="E91" s="52">
        <v>4705.8599999999997</v>
      </c>
    </row>
    <row r="92" spans="1:6" x14ac:dyDescent="0.25">
      <c r="A92" s="50" t="s">
        <v>55</v>
      </c>
      <c r="B92" s="54" t="s">
        <v>60</v>
      </c>
      <c r="C92" s="50" t="s">
        <v>100</v>
      </c>
      <c r="D92" s="301">
        <v>5</v>
      </c>
      <c r="E92" s="52">
        <v>13482</v>
      </c>
      <c r="F92" s="53">
        <f>+E92+E93+E94+E95+E96</f>
        <v>181671.06</v>
      </c>
    </row>
    <row r="93" spans="1:6" x14ac:dyDescent="0.25">
      <c r="A93" s="50" t="s">
        <v>59</v>
      </c>
      <c r="B93" s="54" t="s">
        <v>60</v>
      </c>
      <c r="C93" s="50" t="s">
        <v>101</v>
      </c>
      <c r="D93" s="303"/>
      <c r="E93" s="52">
        <v>9437.4</v>
      </c>
    </row>
    <row r="94" spans="1:6" x14ac:dyDescent="0.25">
      <c r="A94" s="50" t="s">
        <v>55</v>
      </c>
      <c r="B94" s="54" t="s">
        <v>60</v>
      </c>
      <c r="C94" s="50" t="s">
        <v>101</v>
      </c>
      <c r="D94" s="303"/>
      <c r="E94" s="52">
        <v>3701.67</v>
      </c>
    </row>
    <row r="95" spans="1:6" x14ac:dyDescent="0.25">
      <c r="A95" s="50" t="s">
        <v>59</v>
      </c>
      <c r="B95" s="54" t="s">
        <v>64</v>
      </c>
      <c r="C95" s="50" t="s">
        <v>101</v>
      </c>
      <c r="D95" s="303"/>
      <c r="E95" s="52">
        <v>30049.99</v>
      </c>
    </row>
    <row r="96" spans="1:6" x14ac:dyDescent="0.25">
      <c r="A96" s="50" t="s">
        <v>55</v>
      </c>
      <c r="B96" s="54" t="s">
        <v>64</v>
      </c>
      <c r="C96" s="50" t="s">
        <v>101</v>
      </c>
      <c r="D96" s="302"/>
      <c r="E96" s="52">
        <v>125000</v>
      </c>
    </row>
    <row r="97" spans="1:6" x14ac:dyDescent="0.25">
      <c r="A97" s="50" t="s">
        <v>55</v>
      </c>
      <c r="B97" s="54" t="s">
        <v>60</v>
      </c>
      <c r="C97" s="50" t="s">
        <v>102</v>
      </c>
      <c r="D97" s="301">
        <v>2</v>
      </c>
      <c r="E97" s="52">
        <v>26584.69</v>
      </c>
    </row>
    <row r="98" spans="1:6" x14ac:dyDescent="0.25">
      <c r="A98" s="50" t="s">
        <v>55</v>
      </c>
      <c r="B98" s="54" t="s">
        <v>60</v>
      </c>
      <c r="C98" s="50" t="s">
        <v>103</v>
      </c>
      <c r="D98" s="302"/>
      <c r="E98" s="52">
        <v>12958.66</v>
      </c>
    </row>
    <row r="99" spans="1:6" x14ac:dyDescent="0.25">
      <c r="A99" s="50" t="s">
        <v>59</v>
      </c>
      <c r="B99" s="54" t="s">
        <v>78</v>
      </c>
      <c r="C99" s="50" t="s">
        <v>104</v>
      </c>
      <c r="D99" s="54">
        <v>1</v>
      </c>
      <c r="E99" s="52">
        <v>292110</v>
      </c>
    </row>
    <row r="100" spans="1:6" x14ac:dyDescent="0.25">
      <c r="A100" s="50" t="s">
        <v>55</v>
      </c>
      <c r="B100" s="54" t="s">
        <v>60</v>
      </c>
      <c r="C100" s="50" t="s">
        <v>105</v>
      </c>
      <c r="D100" s="301">
        <v>20</v>
      </c>
      <c r="E100" s="52">
        <v>30000</v>
      </c>
      <c r="F100" s="53">
        <f>+E100+E101+E102+E103+E104+E105+E106+E107+E108+E109+E110+E111+E112+E113+E114+E115+E116+E117+E118+E119</f>
        <v>26237383.429999996</v>
      </c>
    </row>
    <row r="101" spans="1:6" x14ac:dyDescent="0.25">
      <c r="A101" s="50" t="s">
        <v>55</v>
      </c>
      <c r="B101" s="54" t="s">
        <v>60</v>
      </c>
      <c r="C101" s="50" t="s">
        <v>105</v>
      </c>
      <c r="D101" s="303"/>
      <c r="E101" s="52">
        <v>24019.9</v>
      </c>
    </row>
    <row r="102" spans="1:6" x14ac:dyDescent="0.25">
      <c r="A102" s="50" t="s">
        <v>59</v>
      </c>
      <c r="B102" s="54" t="s">
        <v>62</v>
      </c>
      <c r="C102" s="50" t="s">
        <v>105</v>
      </c>
      <c r="D102" s="303"/>
      <c r="E102" s="52">
        <v>12000000</v>
      </c>
    </row>
    <row r="103" spans="1:6" x14ac:dyDescent="0.25">
      <c r="A103" s="50" t="s">
        <v>55</v>
      </c>
      <c r="B103" s="54" t="s">
        <v>60</v>
      </c>
      <c r="C103" s="50" t="s">
        <v>105</v>
      </c>
      <c r="D103" s="303"/>
      <c r="E103" s="52">
        <v>11246.83</v>
      </c>
    </row>
    <row r="104" spans="1:6" x14ac:dyDescent="0.25">
      <c r="A104" s="50" t="s">
        <v>55</v>
      </c>
      <c r="B104" s="54" t="s">
        <v>67</v>
      </c>
      <c r="C104" s="50" t="s">
        <v>105</v>
      </c>
      <c r="D104" s="303"/>
      <c r="E104" s="52">
        <v>2041547.86</v>
      </c>
    </row>
    <row r="105" spans="1:6" x14ac:dyDescent="0.25">
      <c r="A105" s="50" t="s">
        <v>55</v>
      </c>
      <c r="B105" s="54" t="s">
        <v>60</v>
      </c>
      <c r="C105" s="50" t="s">
        <v>105</v>
      </c>
      <c r="D105" s="303"/>
      <c r="E105" s="52">
        <v>8000</v>
      </c>
    </row>
    <row r="106" spans="1:6" x14ac:dyDescent="0.25">
      <c r="A106" s="50" t="s">
        <v>55</v>
      </c>
      <c r="B106" s="54" t="s">
        <v>60</v>
      </c>
      <c r="C106" s="50" t="s">
        <v>105</v>
      </c>
      <c r="D106" s="303"/>
      <c r="E106" s="52">
        <v>8100</v>
      </c>
    </row>
    <row r="107" spans="1:6" x14ac:dyDescent="0.25">
      <c r="A107" s="50" t="s">
        <v>55</v>
      </c>
      <c r="B107" s="54" t="s">
        <v>60</v>
      </c>
      <c r="C107" s="50" t="s">
        <v>105</v>
      </c>
      <c r="D107" s="303"/>
      <c r="E107" s="52">
        <v>15019.75</v>
      </c>
    </row>
    <row r="108" spans="1:6" x14ac:dyDescent="0.25">
      <c r="A108" s="50" t="s">
        <v>55</v>
      </c>
      <c r="B108" s="54" t="s">
        <v>60</v>
      </c>
      <c r="C108" s="50" t="s">
        <v>105</v>
      </c>
      <c r="D108" s="303"/>
      <c r="E108" s="52">
        <v>29957.19</v>
      </c>
    </row>
    <row r="109" spans="1:6" x14ac:dyDescent="0.25">
      <c r="A109" s="50" t="s">
        <v>59</v>
      </c>
      <c r="B109" s="54" t="s">
        <v>67</v>
      </c>
      <c r="C109" s="50" t="s">
        <v>105</v>
      </c>
      <c r="D109" s="303"/>
      <c r="E109" s="52">
        <v>8196628.46</v>
      </c>
    </row>
    <row r="110" spans="1:6" x14ac:dyDescent="0.25">
      <c r="A110" s="50" t="s">
        <v>55</v>
      </c>
      <c r="B110" s="54" t="s">
        <v>60</v>
      </c>
      <c r="C110" s="50" t="s">
        <v>105</v>
      </c>
      <c r="D110" s="303"/>
      <c r="E110" s="52">
        <v>29967.63</v>
      </c>
    </row>
    <row r="111" spans="1:6" x14ac:dyDescent="0.25">
      <c r="A111" s="50" t="s">
        <v>55</v>
      </c>
      <c r="B111" s="54" t="s">
        <v>60</v>
      </c>
      <c r="C111" s="50" t="s">
        <v>105</v>
      </c>
      <c r="D111" s="303"/>
      <c r="E111" s="52">
        <v>28777.43</v>
      </c>
    </row>
    <row r="112" spans="1:6" x14ac:dyDescent="0.25">
      <c r="A112" s="50" t="s">
        <v>55</v>
      </c>
      <c r="B112" s="54" t="s">
        <v>60</v>
      </c>
      <c r="C112" s="50" t="s">
        <v>105</v>
      </c>
      <c r="D112" s="303"/>
      <c r="E112" s="52">
        <v>9737</v>
      </c>
    </row>
    <row r="113" spans="1:6" x14ac:dyDescent="0.25">
      <c r="A113" s="50" t="s">
        <v>55</v>
      </c>
      <c r="B113" s="54" t="s">
        <v>60</v>
      </c>
      <c r="C113" s="50" t="s">
        <v>105</v>
      </c>
      <c r="D113" s="303"/>
      <c r="E113" s="52">
        <v>28239.98</v>
      </c>
    </row>
    <row r="114" spans="1:6" x14ac:dyDescent="0.25">
      <c r="A114" s="50" t="s">
        <v>55</v>
      </c>
      <c r="B114" s="54" t="s">
        <v>67</v>
      </c>
      <c r="C114" s="50" t="s">
        <v>105</v>
      </c>
      <c r="D114" s="303"/>
      <c r="E114" s="52">
        <v>1695370</v>
      </c>
    </row>
    <row r="115" spans="1:6" x14ac:dyDescent="0.25">
      <c r="A115" s="50" t="s">
        <v>59</v>
      </c>
      <c r="B115" s="54" t="s">
        <v>67</v>
      </c>
      <c r="C115" s="50" t="s">
        <v>106</v>
      </c>
      <c r="D115" s="303"/>
      <c r="E115" s="52">
        <v>107620.21</v>
      </c>
    </row>
    <row r="116" spans="1:6" x14ac:dyDescent="0.25">
      <c r="A116" s="55" t="s">
        <v>59</v>
      </c>
      <c r="B116" s="56" t="s">
        <v>67</v>
      </c>
      <c r="C116" s="55" t="s">
        <v>106</v>
      </c>
      <c r="D116" s="303"/>
      <c r="E116" s="52">
        <v>107273.08</v>
      </c>
    </row>
    <row r="117" spans="1:6" x14ac:dyDescent="0.25">
      <c r="A117" s="55" t="s">
        <v>59</v>
      </c>
      <c r="B117" s="56" t="s">
        <v>67</v>
      </c>
      <c r="C117" s="55" t="s">
        <v>106</v>
      </c>
      <c r="D117" s="303"/>
      <c r="E117" s="52">
        <v>1832004</v>
      </c>
    </row>
    <row r="118" spans="1:6" x14ac:dyDescent="0.25">
      <c r="A118" s="50" t="s">
        <v>55</v>
      </c>
      <c r="B118" s="54" t="s">
        <v>60</v>
      </c>
      <c r="C118" s="50" t="s">
        <v>107</v>
      </c>
      <c r="D118" s="303"/>
      <c r="E118" s="52">
        <v>3900</v>
      </c>
    </row>
    <row r="119" spans="1:6" x14ac:dyDescent="0.25">
      <c r="A119" s="50" t="s">
        <v>59</v>
      </c>
      <c r="B119" s="54" t="s">
        <v>60</v>
      </c>
      <c r="C119" s="50" t="s">
        <v>107</v>
      </c>
      <c r="D119" s="302"/>
      <c r="E119" s="52">
        <v>29974.11</v>
      </c>
    </row>
    <row r="120" spans="1:6" x14ac:dyDescent="0.25">
      <c r="A120" s="55" t="s">
        <v>55</v>
      </c>
      <c r="B120" s="56" t="s">
        <v>64</v>
      </c>
      <c r="C120" s="55" t="s">
        <v>108</v>
      </c>
      <c r="D120" s="304">
        <v>3</v>
      </c>
      <c r="E120" s="52">
        <v>33384</v>
      </c>
    </row>
    <row r="121" spans="1:6" x14ac:dyDescent="0.25">
      <c r="A121" s="50" t="s">
        <v>59</v>
      </c>
      <c r="B121" s="54" t="s">
        <v>80</v>
      </c>
      <c r="C121" s="50" t="s">
        <v>108</v>
      </c>
      <c r="D121" s="305"/>
      <c r="E121" s="52">
        <v>1854754.05</v>
      </c>
    </row>
    <row r="122" spans="1:6" x14ac:dyDescent="0.25">
      <c r="A122" s="50" t="s">
        <v>59</v>
      </c>
      <c r="B122" s="54" t="s">
        <v>62</v>
      </c>
      <c r="C122" s="50" t="s">
        <v>108</v>
      </c>
      <c r="D122" s="306"/>
      <c r="E122" s="52">
        <v>3716003</v>
      </c>
    </row>
    <row r="123" spans="1:6" x14ac:dyDescent="0.25">
      <c r="A123" s="50" t="s">
        <v>59</v>
      </c>
      <c r="B123" s="54" t="s">
        <v>62</v>
      </c>
      <c r="C123" s="50" t="s">
        <v>109</v>
      </c>
      <c r="D123" s="301">
        <v>6</v>
      </c>
      <c r="E123" s="52">
        <v>43666342.619999997</v>
      </c>
      <c r="F123" s="53">
        <f>+E123+E124+E125+E126+E127+E128</f>
        <v>252143946.55000001</v>
      </c>
    </row>
    <row r="124" spans="1:6" x14ac:dyDescent="0.25">
      <c r="A124" s="55" t="s">
        <v>55</v>
      </c>
      <c r="B124" s="56" t="s">
        <v>64</v>
      </c>
      <c r="C124" s="55" t="s">
        <v>110</v>
      </c>
      <c r="D124" s="303"/>
      <c r="E124" s="52">
        <v>34154.400000000001</v>
      </c>
    </row>
    <row r="125" spans="1:6" x14ac:dyDescent="0.25">
      <c r="A125" s="50" t="s">
        <v>59</v>
      </c>
      <c r="B125" s="54" t="s">
        <v>62</v>
      </c>
      <c r="C125" s="50" t="s">
        <v>111</v>
      </c>
      <c r="D125" s="303"/>
      <c r="E125" s="52">
        <v>12945596.060000001</v>
      </c>
    </row>
    <row r="126" spans="1:6" x14ac:dyDescent="0.25">
      <c r="A126" s="50" t="s">
        <v>59</v>
      </c>
      <c r="B126" s="54" t="s">
        <v>62</v>
      </c>
      <c r="C126" s="50" t="s">
        <v>111</v>
      </c>
      <c r="D126" s="303"/>
      <c r="E126" s="52">
        <v>12945596.060000001</v>
      </c>
    </row>
    <row r="127" spans="1:6" x14ac:dyDescent="0.25">
      <c r="A127" s="50" t="s">
        <v>59</v>
      </c>
      <c r="B127" s="54" t="s">
        <v>62</v>
      </c>
      <c r="C127" s="50" t="s">
        <v>111</v>
      </c>
      <c r="D127" s="303"/>
      <c r="E127" s="52">
        <v>23052257.41</v>
      </c>
    </row>
    <row r="128" spans="1:6" x14ac:dyDescent="0.25">
      <c r="A128" s="50" t="s">
        <v>59</v>
      </c>
      <c r="B128" s="54" t="s">
        <v>67</v>
      </c>
      <c r="C128" s="50" t="s">
        <v>111</v>
      </c>
      <c r="D128" s="302"/>
      <c r="E128" s="52">
        <v>159500000</v>
      </c>
    </row>
    <row r="129" spans="1:6" x14ac:dyDescent="0.25">
      <c r="A129" s="50" t="s">
        <v>55</v>
      </c>
      <c r="B129" s="54" t="s">
        <v>60</v>
      </c>
      <c r="C129" s="50" t="s">
        <v>112</v>
      </c>
      <c r="D129" s="301">
        <v>18</v>
      </c>
      <c r="E129" s="52">
        <v>16800</v>
      </c>
      <c r="F129" s="53">
        <f>+E129+E130+E131+E132+E133+E134+E135+E136+E137+E138+E139+E140+E141+E142+E143+E144+E145+E146</f>
        <v>3549237.12</v>
      </c>
    </row>
    <row r="130" spans="1:6" x14ac:dyDescent="0.25">
      <c r="A130" s="50" t="s">
        <v>55</v>
      </c>
      <c r="B130" s="54" t="s">
        <v>60</v>
      </c>
      <c r="C130" s="50" t="s">
        <v>112</v>
      </c>
      <c r="D130" s="303"/>
      <c r="E130" s="52">
        <v>29840.16</v>
      </c>
    </row>
    <row r="131" spans="1:6" x14ac:dyDescent="0.25">
      <c r="A131" s="50" t="s">
        <v>55</v>
      </c>
      <c r="B131" s="54" t="s">
        <v>60</v>
      </c>
      <c r="C131" s="50" t="s">
        <v>112</v>
      </c>
      <c r="D131" s="303"/>
      <c r="E131" s="52">
        <v>8856.5400000000009</v>
      </c>
    </row>
    <row r="132" spans="1:6" x14ac:dyDescent="0.25">
      <c r="A132" s="50" t="s">
        <v>55</v>
      </c>
      <c r="B132" s="54" t="s">
        <v>60</v>
      </c>
      <c r="C132" s="50" t="s">
        <v>112</v>
      </c>
      <c r="D132" s="303"/>
      <c r="E132" s="52">
        <v>27820.04</v>
      </c>
    </row>
    <row r="133" spans="1:6" x14ac:dyDescent="0.25">
      <c r="A133" s="50" t="s">
        <v>55</v>
      </c>
      <c r="B133" s="54" t="s">
        <v>56</v>
      </c>
      <c r="C133" s="50" t="s">
        <v>112</v>
      </c>
      <c r="D133" s="303"/>
      <c r="E133" s="52">
        <v>177063.6</v>
      </c>
    </row>
    <row r="134" spans="1:6" x14ac:dyDescent="0.25">
      <c r="A134" s="50" t="s">
        <v>55</v>
      </c>
      <c r="B134" s="54" t="s">
        <v>64</v>
      </c>
      <c r="C134" s="50" t="s">
        <v>112</v>
      </c>
      <c r="D134" s="303"/>
      <c r="E134" s="52">
        <v>450000</v>
      </c>
    </row>
    <row r="135" spans="1:6" x14ac:dyDescent="0.25">
      <c r="A135" s="50" t="s">
        <v>55</v>
      </c>
      <c r="B135" s="54" t="s">
        <v>60</v>
      </c>
      <c r="C135" s="50" t="s">
        <v>112</v>
      </c>
      <c r="D135" s="303"/>
      <c r="E135" s="52">
        <v>17141</v>
      </c>
    </row>
    <row r="136" spans="1:6" x14ac:dyDescent="0.25">
      <c r="A136" s="50" t="s">
        <v>55</v>
      </c>
      <c r="B136" s="54" t="s">
        <v>60</v>
      </c>
      <c r="C136" s="50" t="s">
        <v>112</v>
      </c>
      <c r="D136" s="303"/>
      <c r="E136" s="52">
        <v>10362.950000000001</v>
      </c>
    </row>
    <row r="137" spans="1:6" x14ac:dyDescent="0.25">
      <c r="A137" s="50" t="s">
        <v>55</v>
      </c>
      <c r="B137" s="54" t="s">
        <v>60</v>
      </c>
      <c r="C137" s="50" t="s">
        <v>112</v>
      </c>
      <c r="D137" s="303"/>
      <c r="E137" s="52">
        <v>13987.25</v>
      </c>
    </row>
    <row r="138" spans="1:6" x14ac:dyDescent="0.25">
      <c r="A138" s="55" t="s">
        <v>55</v>
      </c>
      <c r="B138" s="56" t="s">
        <v>64</v>
      </c>
      <c r="C138" s="55" t="s">
        <v>112</v>
      </c>
      <c r="D138" s="303"/>
      <c r="E138" s="52">
        <v>227836.15</v>
      </c>
    </row>
    <row r="139" spans="1:6" x14ac:dyDescent="0.25">
      <c r="A139" s="50" t="s">
        <v>55</v>
      </c>
      <c r="B139" s="54" t="s">
        <v>64</v>
      </c>
      <c r="C139" s="50" t="s">
        <v>113</v>
      </c>
      <c r="D139" s="303"/>
      <c r="E139" s="52">
        <v>77682</v>
      </c>
    </row>
    <row r="140" spans="1:6" x14ac:dyDescent="0.25">
      <c r="A140" s="50" t="s">
        <v>55</v>
      </c>
      <c r="B140" s="54" t="s">
        <v>60</v>
      </c>
      <c r="C140" s="50" t="s">
        <v>113</v>
      </c>
      <c r="D140" s="303"/>
      <c r="E140" s="52">
        <v>28862.84</v>
      </c>
    </row>
    <row r="141" spans="1:6" x14ac:dyDescent="0.25">
      <c r="A141" s="50" t="s">
        <v>55</v>
      </c>
      <c r="B141" s="54" t="s">
        <v>60</v>
      </c>
      <c r="C141" s="50" t="s">
        <v>113</v>
      </c>
      <c r="D141" s="303"/>
      <c r="E141" s="52">
        <v>16692</v>
      </c>
    </row>
    <row r="142" spans="1:6" x14ac:dyDescent="0.25">
      <c r="A142" s="50" t="s">
        <v>55</v>
      </c>
      <c r="B142" s="54" t="s">
        <v>60</v>
      </c>
      <c r="C142" s="50" t="s">
        <v>113</v>
      </c>
      <c r="D142" s="303"/>
      <c r="E142" s="52">
        <v>6420</v>
      </c>
    </row>
    <row r="143" spans="1:6" x14ac:dyDescent="0.25">
      <c r="A143" s="50" t="s">
        <v>55</v>
      </c>
      <c r="B143" s="54" t="s">
        <v>56</v>
      </c>
      <c r="C143" s="50" t="s">
        <v>113</v>
      </c>
      <c r="D143" s="303"/>
      <c r="E143" s="52">
        <v>963000</v>
      </c>
    </row>
    <row r="144" spans="1:6" x14ac:dyDescent="0.25">
      <c r="A144" s="50" t="s">
        <v>55</v>
      </c>
      <c r="B144" s="54" t="s">
        <v>56</v>
      </c>
      <c r="C144" s="50" t="s">
        <v>113</v>
      </c>
      <c r="D144" s="303"/>
      <c r="E144" s="52">
        <v>963000</v>
      </c>
    </row>
    <row r="145" spans="1:6" x14ac:dyDescent="0.25">
      <c r="A145" s="50" t="s">
        <v>55</v>
      </c>
      <c r="B145" s="54" t="s">
        <v>60</v>
      </c>
      <c r="C145" s="50" t="s">
        <v>113</v>
      </c>
      <c r="D145" s="303"/>
      <c r="E145" s="52">
        <v>6420</v>
      </c>
    </row>
    <row r="146" spans="1:6" x14ac:dyDescent="0.25">
      <c r="A146" s="50" t="s">
        <v>55</v>
      </c>
      <c r="B146" s="54" t="s">
        <v>56</v>
      </c>
      <c r="C146" s="50" t="s">
        <v>114</v>
      </c>
      <c r="D146" s="302"/>
      <c r="E146" s="52">
        <v>507452.59</v>
      </c>
    </row>
    <row r="147" spans="1:6" x14ac:dyDescent="0.25">
      <c r="A147" s="50" t="s">
        <v>55</v>
      </c>
      <c r="B147" s="54" t="s">
        <v>64</v>
      </c>
      <c r="C147" s="50" t="s">
        <v>115</v>
      </c>
      <c r="D147" s="301">
        <v>6</v>
      </c>
      <c r="E147" s="52">
        <v>249203</v>
      </c>
      <c r="F147" s="53">
        <f>+E147+E148+E149+E150+E151+E152</f>
        <v>796965.29</v>
      </c>
    </row>
    <row r="148" spans="1:6" x14ac:dyDescent="0.25">
      <c r="A148" s="50" t="s">
        <v>55</v>
      </c>
      <c r="B148" s="54" t="s">
        <v>64</v>
      </c>
      <c r="C148" s="50" t="s">
        <v>115</v>
      </c>
      <c r="D148" s="303"/>
      <c r="E148" s="52">
        <v>103003.41</v>
      </c>
    </row>
    <row r="149" spans="1:6" x14ac:dyDescent="0.25">
      <c r="A149" s="50" t="s">
        <v>55</v>
      </c>
      <c r="B149" s="54" t="s">
        <v>60</v>
      </c>
      <c r="C149" s="50" t="s">
        <v>115</v>
      </c>
      <c r="D149" s="303"/>
      <c r="E149" s="52">
        <v>20398.48</v>
      </c>
    </row>
    <row r="150" spans="1:6" x14ac:dyDescent="0.25">
      <c r="A150" s="50" t="s">
        <v>55</v>
      </c>
      <c r="B150" s="54" t="s">
        <v>64</v>
      </c>
      <c r="C150" s="50" t="s">
        <v>115</v>
      </c>
      <c r="D150" s="303"/>
      <c r="E150" s="52">
        <v>158520.5</v>
      </c>
    </row>
    <row r="151" spans="1:6" x14ac:dyDescent="0.25">
      <c r="A151" s="50" t="s">
        <v>59</v>
      </c>
      <c r="B151" s="54" t="s">
        <v>60</v>
      </c>
      <c r="C151" s="50" t="s">
        <v>116</v>
      </c>
      <c r="D151" s="303"/>
      <c r="E151" s="52">
        <v>29954.65</v>
      </c>
    </row>
    <row r="152" spans="1:6" x14ac:dyDescent="0.25">
      <c r="A152" s="50" t="s">
        <v>59</v>
      </c>
      <c r="B152" s="54" t="s">
        <v>80</v>
      </c>
      <c r="C152" s="50" t="s">
        <v>116</v>
      </c>
      <c r="D152" s="302"/>
      <c r="E152" s="52">
        <v>235885.25</v>
      </c>
    </row>
    <row r="153" spans="1:6" x14ac:dyDescent="0.25">
      <c r="A153" s="50" t="s">
        <v>55</v>
      </c>
      <c r="B153" s="54" t="s">
        <v>60</v>
      </c>
      <c r="C153" s="50" t="s">
        <v>117</v>
      </c>
      <c r="D153" s="54">
        <v>1</v>
      </c>
      <c r="E153" s="52">
        <v>8630</v>
      </c>
    </row>
    <row r="154" spans="1:6" x14ac:dyDescent="0.25">
      <c r="A154" s="50" t="s">
        <v>55</v>
      </c>
      <c r="B154" s="54" t="s">
        <v>64</v>
      </c>
      <c r="C154" s="50" t="s">
        <v>118</v>
      </c>
      <c r="D154" s="301">
        <v>2</v>
      </c>
      <c r="E154" s="52">
        <v>342400</v>
      </c>
    </row>
    <row r="155" spans="1:6" x14ac:dyDescent="0.25">
      <c r="A155" s="50" t="s">
        <v>59</v>
      </c>
      <c r="B155" s="54" t="s">
        <v>67</v>
      </c>
      <c r="C155" s="50" t="s">
        <v>118</v>
      </c>
      <c r="D155" s="302"/>
      <c r="E155" s="52">
        <v>14445000</v>
      </c>
    </row>
    <row r="156" spans="1:6" x14ac:dyDescent="0.25">
      <c r="A156" s="55" t="s">
        <v>55</v>
      </c>
      <c r="B156" s="56" t="s">
        <v>60</v>
      </c>
      <c r="C156" s="55" t="s">
        <v>119</v>
      </c>
      <c r="D156" s="56">
        <v>1</v>
      </c>
      <c r="E156" s="52">
        <v>19999.41</v>
      </c>
    </row>
    <row r="157" spans="1:6" x14ac:dyDescent="0.25">
      <c r="A157" s="50" t="s">
        <v>59</v>
      </c>
      <c r="B157" s="54" t="s">
        <v>64</v>
      </c>
      <c r="C157" s="50" t="s">
        <v>120</v>
      </c>
      <c r="D157" s="54">
        <v>1</v>
      </c>
      <c r="E157" s="52">
        <v>55908.02</v>
      </c>
    </row>
    <row r="158" spans="1:6" x14ac:dyDescent="0.25">
      <c r="A158" s="50" t="s">
        <v>55</v>
      </c>
      <c r="B158" s="54" t="s">
        <v>60</v>
      </c>
      <c r="C158" s="50" t="s">
        <v>121</v>
      </c>
      <c r="D158" s="54">
        <v>1</v>
      </c>
      <c r="E158" s="52">
        <v>29886.75</v>
      </c>
    </row>
    <row r="159" spans="1:6" x14ac:dyDescent="0.25">
      <c r="A159" s="50" t="s">
        <v>55</v>
      </c>
      <c r="B159" s="54" t="s">
        <v>60</v>
      </c>
      <c r="C159" s="50" t="s">
        <v>122</v>
      </c>
      <c r="D159" s="301">
        <v>2</v>
      </c>
      <c r="E159" s="52">
        <v>25730</v>
      </c>
    </row>
    <row r="160" spans="1:6" x14ac:dyDescent="0.25">
      <c r="A160" s="50" t="s">
        <v>55</v>
      </c>
      <c r="B160" s="54" t="s">
        <v>60</v>
      </c>
      <c r="C160" s="50" t="s">
        <v>122</v>
      </c>
      <c r="D160" s="302"/>
      <c r="E160" s="52">
        <v>20000</v>
      </c>
    </row>
    <row r="161" spans="1:5" x14ac:dyDescent="0.25">
      <c r="A161" s="50" t="s">
        <v>55</v>
      </c>
      <c r="B161" s="54" t="s">
        <v>60</v>
      </c>
      <c r="C161" s="50" t="s">
        <v>123</v>
      </c>
      <c r="D161" s="54">
        <v>1</v>
      </c>
      <c r="E161" s="52">
        <v>18928</v>
      </c>
    </row>
    <row r="162" spans="1:5" x14ac:dyDescent="0.25">
      <c r="A162" s="50" t="s">
        <v>55</v>
      </c>
      <c r="B162" s="54" t="s">
        <v>64</v>
      </c>
      <c r="C162" s="50" t="s">
        <v>124</v>
      </c>
      <c r="D162" s="54">
        <v>1</v>
      </c>
      <c r="E162" s="52">
        <v>59807.28</v>
      </c>
    </row>
    <row r="163" spans="1:5" x14ac:dyDescent="0.25">
      <c r="A163" s="50" t="s">
        <v>55</v>
      </c>
      <c r="B163" s="54" t="s">
        <v>60</v>
      </c>
      <c r="C163" s="50" t="s">
        <v>125</v>
      </c>
      <c r="D163" s="54">
        <v>1</v>
      </c>
      <c r="E163" s="52">
        <v>20000</v>
      </c>
    </row>
    <row r="164" spans="1:5" x14ac:dyDescent="0.25">
      <c r="A164" s="50" t="s">
        <v>55</v>
      </c>
      <c r="B164" s="54" t="s">
        <v>67</v>
      </c>
      <c r="C164" s="50" t="s">
        <v>126</v>
      </c>
      <c r="D164" s="54">
        <v>1</v>
      </c>
      <c r="E164" s="52">
        <v>50000</v>
      </c>
    </row>
    <row r="165" spans="1:5" x14ac:dyDescent="0.25">
      <c r="A165" s="50" t="s">
        <v>55</v>
      </c>
      <c r="B165" s="54" t="s">
        <v>64</v>
      </c>
      <c r="C165" s="50" t="s">
        <v>127</v>
      </c>
      <c r="D165" s="54">
        <v>1</v>
      </c>
      <c r="E165" s="52">
        <v>165984.26999999999</v>
      </c>
    </row>
    <row r="166" spans="1:5" x14ac:dyDescent="0.25">
      <c r="A166" s="50" t="s">
        <v>55</v>
      </c>
      <c r="B166" s="54" t="s">
        <v>64</v>
      </c>
      <c r="C166" s="50" t="s">
        <v>128</v>
      </c>
      <c r="D166" s="54">
        <v>1</v>
      </c>
      <c r="E166" s="52">
        <v>34999.379999999997</v>
      </c>
    </row>
    <row r="167" spans="1:5" x14ac:dyDescent="0.25">
      <c r="A167" s="50" t="s">
        <v>55</v>
      </c>
      <c r="B167" s="54" t="s">
        <v>60</v>
      </c>
      <c r="C167" s="50" t="s">
        <v>129</v>
      </c>
      <c r="D167" s="301">
        <v>2</v>
      </c>
      <c r="E167" s="52">
        <v>30000</v>
      </c>
    </row>
    <row r="168" spans="1:5" x14ac:dyDescent="0.25">
      <c r="A168" s="50" t="s">
        <v>55</v>
      </c>
      <c r="B168" s="54" t="s">
        <v>60</v>
      </c>
      <c r="C168" s="50" t="s">
        <v>130</v>
      </c>
      <c r="D168" s="302"/>
      <c r="E168" s="52">
        <v>33500</v>
      </c>
    </row>
    <row r="169" spans="1:5" x14ac:dyDescent="0.25">
      <c r="A169" s="50" t="s">
        <v>55</v>
      </c>
      <c r="B169" s="54" t="s">
        <v>60</v>
      </c>
      <c r="C169" s="50" t="s">
        <v>131</v>
      </c>
      <c r="D169" s="54">
        <v>1</v>
      </c>
      <c r="E169" s="52">
        <v>30000</v>
      </c>
    </row>
    <row r="170" spans="1:5" x14ac:dyDescent="0.25">
      <c r="A170" s="50" t="s">
        <v>55</v>
      </c>
      <c r="B170" s="54" t="s">
        <v>64</v>
      </c>
      <c r="C170" s="50" t="s">
        <v>132</v>
      </c>
      <c r="D170" s="54">
        <v>1</v>
      </c>
      <c r="E170" s="52">
        <v>76536.800000000003</v>
      </c>
    </row>
    <row r="171" spans="1:5" x14ac:dyDescent="0.25">
      <c r="A171" s="55" t="s">
        <v>55</v>
      </c>
      <c r="B171" s="56" t="s">
        <v>60</v>
      </c>
      <c r="C171" s="55" t="s">
        <v>133</v>
      </c>
      <c r="D171" s="56">
        <v>1</v>
      </c>
      <c r="E171" s="52">
        <v>29999.86</v>
      </c>
    </row>
    <row r="172" spans="1:5" x14ac:dyDescent="0.25">
      <c r="A172" s="50" t="s">
        <v>55</v>
      </c>
      <c r="B172" s="54" t="s">
        <v>62</v>
      </c>
      <c r="C172" s="50" t="s">
        <v>134</v>
      </c>
      <c r="D172" s="301">
        <v>3</v>
      </c>
      <c r="E172" s="52">
        <v>3210267.5</v>
      </c>
    </row>
    <row r="173" spans="1:5" x14ac:dyDescent="0.25">
      <c r="A173" s="50" t="s">
        <v>55</v>
      </c>
      <c r="B173" s="54" t="s">
        <v>67</v>
      </c>
      <c r="C173" s="50" t="s">
        <v>134</v>
      </c>
      <c r="D173" s="303"/>
      <c r="E173" s="52">
        <v>662769</v>
      </c>
    </row>
    <row r="174" spans="1:5" x14ac:dyDescent="0.25">
      <c r="A174" s="55" t="s">
        <v>55</v>
      </c>
      <c r="B174" s="56" t="s">
        <v>67</v>
      </c>
      <c r="C174" s="55" t="s">
        <v>135</v>
      </c>
      <c r="D174" s="302"/>
      <c r="E174" s="52">
        <v>857001</v>
      </c>
    </row>
    <row r="175" spans="1:5" x14ac:dyDescent="0.25">
      <c r="A175" s="50" t="s">
        <v>55</v>
      </c>
      <c r="B175" s="54" t="s">
        <v>64</v>
      </c>
      <c r="C175" s="50" t="s">
        <v>136</v>
      </c>
      <c r="D175" s="301">
        <v>3</v>
      </c>
      <c r="E175" s="52">
        <v>100000</v>
      </c>
    </row>
    <row r="176" spans="1:5" x14ac:dyDescent="0.25">
      <c r="A176" s="55" t="s">
        <v>55</v>
      </c>
      <c r="B176" s="56" t="s">
        <v>60</v>
      </c>
      <c r="C176" s="55" t="s">
        <v>137</v>
      </c>
      <c r="D176" s="303"/>
      <c r="E176" s="52">
        <v>24826.98</v>
      </c>
    </row>
    <row r="177" spans="1:5" x14ac:dyDescent="0.25">
      <c r="A177" s="55" t="s">
        <v>55</v>
      </c>
      <c r="B177" s="56" t="s">
        <v>64</v>
      </c>
      <c r="C177" s="55" t="s">
        <v>137</v>
      </c>
      <c r="D177" s="302"/>
      <c r="E177" s="52">
        <v>99800.78</v>
      </c>
    </row>
    <row r="178" spans="1:5" x14ac:dyDescent="0.25">
      <c r="A178" s="50" t="s">
        <v>55</v>
      </c>
      <c r="B178" s="54" t="s">
        <v>60</v>
      </c>
      <c r="C178" s="50" t="s">
        <v>138</v>
      </c>
      <c r="D178" s="54">
        <v>1</v>
      </c>
      <c r="E178" s="52">
        <v>14500</v>
      </c>
    </row>
    <row r="179" spans="1:5" x14ac:dyDescent="0.25">
      <c r="A179" s="50" t="s">
        <v>55</v>
      </c>
      <c r="B179" s="54" t="s">
        <v>64</v>
      </c>
      <c r="C179" s="50" t="s">
        <v>139</v>
      </c>
      <c r="D179" s="54">
        <v>1</v>
      </c>
      <c r="E179" s="52">
        <v>59999.88</v>
      </c>
    </row>
    <row r="180" spans="1:5" x14ac:dyDescent="0.25">
      <c r="A180" s="55" t="s">
        <v>55</v>
      </c>
      <c r="B180" s="56" t="s">
        <v>64</v>
      </c>
      <c r="C180" s="55" t="s">
        <v>140</v>
      </c>
      <c r="D180" s="56">
        <v>1</v>
      </c>
      <c r="E180" s="52">
        <v>148159</v>
      </c>
    </row>
    <row r="181" spans="1:5" x14ac:dyDescent="0.25">
      <c r="A181" s="55" t="s">
        <v>55</v>
      </c>
      <c r="B181" s="56" t="s">
        <v>67</v>
      </c>
      <c r="C181" s="55" t="s">
        <v>141</v>
      </c>
      <c r="D181" s="56">
        <v>1</v>
      </c>
      <c r="E181" s="52">
        <v>610000</v>
      </c>
    </row>
    <row r="182" spans="1:5" x14ac:dyDescent="0.25">
      <c r="A182" s="50" t="s">
        <v>55</v>
      </c>
      <c r="B182" s="54" t="s">
        <v>60</v>
      </c>
      <c r="C182" s="50" t="s">
        <v>142</v>
      </c>
      <c r="D182" s="301">
        <v>3</v>
      </c>
      <c r="E182" s="52">
        <v>11000</v>
      </c>
    </row>
    <row r="183" spans="1:5" x14ac:dyDescent="0.25">
      <c r="A183" s="50" t="s">
        <v>55</v>
      </c>
      <c r="B183" s="54" t="s">
        <v>60</v>
      </c>
      <c r="C183" s="50" t="s">
        <v>142</v>
      </c>
      <c r="D183" s="303"/>
      <c r="E183" s="52">
        <v>11649.09</v>
      </c>
    </row>
    <row r="184" spans="1:5" x14ac:dyDescent="0.25">
      <c r="A184" s="55" t="s">
        <v>55</v>
      </c>
      <c r="B184" s="56" t="s">
        <v>143</v>
      </c>
      <c r="C184" s="55" t="s">
        <v>142</v>
      </c>
      <c r="D184" s="302"/>
      <c r="E184" s="52">
        <v>7167.63</v>
      </c>
    </row>
    <row r="185" spans="1:5" x14ac:dyDescent="0.25">
      <c r="A185" s="50" t="s">
        <v>55</v>
      </c>
      <c r="B185" s="54" t="s">
        <v>64</v>
      </c>
      <c r="C185" s="50" t="s">
        <v>116</v>
      </c>
      <c r="D185" s="51">
        <v>1</v>
      </c>
      <c r="E185" s="52">
        <v>60187.5</v>
      </c>
    </row>
    <row r="186" spans="1:5" x14ac:dyDescent="0.25">
      <c r="A186" s="50" t="s">
        <v>55</v>
      </c>
      <c r="B186" s="54" t="s">
        <v>60</v>
      </c>
      <c r="C186" s="50" t="s">
        <v>144</v>
      </c>
      <c r="D186" s="54">
        <v>1</v>
      </c>
      <c r="E186" s="52">
        <v>15356.64</v>
      </c>
    </row>
    <row r="187" spans="1:5" x14ac:dyDescent="0.25">
      <c r="A187" s="55" t="s">
        <v>59</v>
      </c>
      <c r="B187" s="56" t="s">
        <v>67</v>
      </c>
      <c r="C187" s="55" t="s">
        <v>145</v>
      </c>
      <c r="D187" s="56">
        <v>1</v>
      </c>
      <c r="E187" s="52">
        <v>1000000</v>
      </c>
    </row>
    <row r="188" spans="1:5" x14ac:dyDescent="0.25">
      <c r="A188" s="50" t="s">
        <v>55</v>
      </c>
      <c r="B188" s="54" t="s">
        <v>60</v>
      </c>
      <c r="C188" s="50" t="s">
        <v>146</v>
      </c>
      <c r="D188" s="54">
        <v>1</v>
      </c>
      <c r="E188" s="52">
        <v>14800</v>
      </c>
    </row>
    <row r="189" spans="1:5" x14ac:dyDescent="0.25">
      <c r="A189" s="50" t="s">
        <v>147</v>
      </c>
      <c r="B189" s="54" t="s">
        <v>64</v>
      </c>
      <c r="C189" s="50" t="s">
        <v>148</v>
      </c>
      <c r="D189" s="54">
        <v>1</v>
      </c>
      <c r="E189" s="52">
        <v>4685000</v>
      </c>
    </row>
    <row r="190" spans="1:5" x14ac:dyDescent="0.25">
      <c r="A190" s="50" t="s">
        <v>59</v>
      </c>
      <c r="B190" s="54" t="s">
        <v>60</v>
      </c>
      <c r="C190" s="50" t="s">
        <v>149</v>
      </c>
      <c r="D190" s="54">
        <v>1</v>
      </c>
      <c r="E190" s="52">
        <v>5760</v>
      </c>
    </row>
    <row r="191" spans="1:5" x14ac:dyDescent="0.25">
      <c r="A191" s="50" t="s">
        <v>55</v>
      </c>
      <c r="B191" s="54" t="s">
        <v>64</v>
      </c>
      <c r="C191" s="50" t="s">
        <v>150</v>
      </c>
      <c r="D191" s="54">
        <v>1</v>
      </c>
      <c r="E191" s="52">
        <v>139000</v>
      </c>
    </row>
    <row r="192" spans="1:5" x14ac:dyDescent="0.25">
      <c r="A192" s="55" t="s">
        <v>55</v>
      </c>
      <c r="B192" s="56" t="s">
        <v>64</v>
      </c>
      <c r="C192" s="55" t="s">
        <v>151</v>
      </c>
      <c r="D192" s="56">
        <v>1</v>
      </c>
      <c r="E192" s="52">
        <v>38500</v>
      </c>
    </row>
    <row r="193" spans="1:5" x14ac:dyDescent="0.25">
      <c r="A193" s="50" t="s">
        <v>55</v>
      </c>
      <c r="B193" s="54" t="s">
        <v>64</v>
      </c>
      <c r="C193" s="50" t="s">
        <v>152</v>
      </c>
      <c r="D193" s="54">
        <v>1</v>
      </c>
      <c r="E193" s="52">
        <v>50696</v>
      </c>
    </row>
    <row r="194" spans="1:5" x14ac:dyDescent="0.25">
      <c r="A194" s="50" t="s">
        <v>153</v>
      </c>
      <c r="B194" s="54" t="s">
        <v>78</v>
      </c>
      <c r="C194" s="50" t="s">
        <v>154</v>
      </c>
      <c r="D194" s="301">
        <v>4</v>
      </c>
      <c r="E194" s="52">
        <v>826000</v>
      </c>
    </row>
    <row r="195" spans="1:5" x14ac:dyDescent="0.25">
      <c r="A195" s="50" t="s">
        <v>59</v>
      </c>
      <c r="B195" s="54" t="s">
        <v>78</v>
      </c>
      <c r="C195" s="50" t="s">
        <v>154</v>
      </c>
      <c r="D195" s="303"/>
      <c r="E195" s="52">
        <v>826000</v>
      </c>
    </row>
    <row r="196" spans="1:5" x14ac:dyDescent="0.25">
      <c r="A196" s="50" t="s">
        <v>55</v>
      </c>
      <c r="B196" s="54" t="s">
        <v>60</v>
      </c>
      <c r="C196" s="50" t="s">
        <v>154</v>
      </c>
      <c r="D196" s="303"/>
      <c r="E196" s="52">
        <v>4075.47</v>
      </c>
    </row>
    <row r="197" spans="1:5" x14ac:dyDescent="0.25">
      <c r="A197" s="50" t="s">
        <v>55</v>
      </c>
      <c r="B197" s="54" t="s">
        <v>60</v>
      </c>
      <c r="C197" s="50" t="s">
        <v>154</v>
      </c>
      <c r="D197" s="302"/>
      <c r="E197" s="52">
        <v>13054</v>
      </c>
    </row>
    <row r="198" spans="1:5" x14ac:dyDescent="0.25">
      <c r="A198" s="57"/>
      <c r="B198" s="54"/>
      <c r="C198" s="50"/>
      <c r="D198" s="58">
        <f>SUM(D6:D197)</f>
        <v>192</v>
      </c>
      <c r="E198" s="59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D194:D197"/>
    <mergeCell ref="D159:D160"/>
    <mergeCell ref="D167:D168"/>
    <mergeCell ref="D172:D174"/>
    <mergeCell ref="D175:D177"/>
    <mergeCell ref="D182:D184"/>
    <mergeCell ref="D120:D122"/>
    <mergeCell ref="D123:D128"/>
    <mergeCell ref="D129:D146"/>
    <mergeCell ref="D147:D152"/>
    <mergeCell ref="D154:D155"/>
    <mergeCell ref="D84:D87"/>
    <mergeCell ref="D89:D91"/>
    <mergeCell ref="D92:D96"/>
    <mergeCell ref="D97:D98"/>
    <mergeCell ref="D100:D119"/>
    <mergeCell ref="D52:D55"/>
    <mergeCell ref="D58:D67"/>
    <mergeCell ref="D68:D69"/>
    <mergeCell ref="D71:D78"/>
    <mergeCell ref="D80:D83"/>
    <mergeCell ref="D16:D18"/>
    <mergeCell ref="D22:D23"/>
    <mergeCell ref="D24:D25"/>
    <mergeCell ref="D26:D46"/>
    <mergeCell ref="D48:D49"/>
    <mergeCell ref="C1:E1"/>
    <mergeCell ref="C2:E2"/>
    <mergeCell ref="C3:E3"/>
    <mergeCell ref="D9:D10"/>
    <mergeCell ref="D11:D15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0"/>
      <c r="B2" s="61"/>
      <c r="C2" s="60"/>
      <c r="D2" s="62"/>
      <c r="E2" s="63"/>
      <c r="F2" s="60"/>
      <c r="G2" s="60"/>
      <c r="H2" s="60"/>
    </row>
    <row r="3" spans="1:8" x14ac:dyDescent="0.25">
      <c r="A3" s="64">
        <v>42811</v>
      </c>
      <c r="B3" s="60" t="s">
        <v>59</v>
      </c>
      <c r="C3" s="60" t="s">
        <v>60</v>
      </c>
      <c r="D3" s="62" t="s">
        <v>61</v>
      </c>
      <c r="E3" s="65">
        <v>25011.25</v>
      </c>
      <c r="F3" s="60" t="s">
        <v>163</v>
      </c>
      <c r="G3" s="60" t="s">
        <v>164</v>
      </c>
      <c r="H3" s="60" t="s">
        <v>165</v>
      </c>
    </row>
    <row r="4" spans="1:8" x14ac:dyDescent="0.25">
      <c r="A4" s="64">
        <v>42761</v>
      </c>
      <c r="B4" s="60" t="s">
        <v>55</v>
      </c>
      <c r="C4" s="60" t="s">
        <v>60</v>
      </c>
      <c r="D4" s="62" t="s">
        <v>129</v>
      </c>
      <c r="E4" s="65">
        <v>30000</v>
      </c>
      <c r="F4" s="60" t="s">
        <v>163</v>
      </c>
      <c r="G4" s="60" t="s">
        <v>164</v>
      </c>
      <c r="H4" s="60" t="s">
        <v>165</v>
      </c>
    </row>
    <row r="5" spans="1:8" x14ac:dyDescent="0.25">
      <c r="A5" s="64">
        <v>42786</v>
      </c>
      <c r="B5" s="60" t="s">
        <v>55</v>
      </c>
      <c r="C5" s="60" t="s">
        <v>60</v>
      </c>
      <c r="D5" s="66" t="s">
        <v>123</v>
      </c>
      <c r="E5" s="67">
        <v>18928</v>
      </c>
      <c r="F5" s="68" t="s">
        <v>163</v>
      </c>
      <c r="G5" s="60" t="s">
        <v>164</v>
      </c>
      <c r="H5" s="60" t="s">
        <v>165</v>
      </c>
    </row>
    <row r="6" spans="1:8" x14ac:dyDescent="0.25">
      <c r="A6" s="69">
        <v>42786</v>
      </c>
      <c r="B6" s="68" t="s">
        <v>55</v>
      </c>
      <c r="C6" s="68" t="s">
        <v>60</v>
      </c>
      <c r="D6" s="66" t="s">
        <v>103</v>
      </c>
      <c r="E6" s="67">
        <v>12958.66</v>
      </c>
      <c r="F6" s="68" t="s">
        <v>163</v>
      </c>
      <c r="G6" s="68" t="s">
        <v>164</v>
      </c>
      <c r="H6" s="68" t="s">
        <v>165</v>
      </c>
    </row>
    <row r="7" spans="1:8" x14ac:dyDescent="0.25">
      <c r="A7" s="69">
        <v>42790</v>
      </c>
      <c r="B7" s="68" t="s">
        <v>55</v>
      </c>
      <c r="C7" s="68" t="s">
        <v>60</v>
      </c>
      <c r="D7" s="66" t="s">
        <v>105</v>
      </c>
      <c r="E7" s="67">
        <v>30000</v>
      </c>
      <c r="F7" s="68" t="s">
        <v>163</v>
      </c>
      <c r="G7" s="68" t="s">
        <v>164</v>
      </c>
      <c r="H7" s="68" t="s">
        <v>165</v>
      </c>
    </row>
    <row r="8" spans="1:8" x14ac:dyDescent="0.25">
      <c r="A8" s="69">
        <v>42810</v>
      </c>
      <c r="B8" s="68" t="s">
        <v>55</v>
      </c>
      <c r="C8" s="68" t="s">
        <v>60</v>
      </c>
      <c r="D8" s="66" t="s">
        <v>105</v>
      </c>
      <c r="E8" s="67">
        <v>24019.9</v>
      </c>
      <c r="F8" s="68" t="s">
        <v>163</v>
      </c>
      <c r="G8" s="68" t="s">
        <v>164</v>
      </c>
      <c r="H8" s="68" t="s">
        <v>165</v>
      </c>
    </row>
    <row r="9" spans="1:8" x14ac:dyDescent="0.25">
      <c r="A9" s="70">
        <v>42818</v>
      </c>
      <c r="B9" s="71" t="s">
        <v>55</v>
      </c>
      <c r="C9" s="71" t="s">
        <v>60</v>
      </c>
      <c r="D9" s="72" t="s">
        <v>107</v>
      </c>
      <c r="E9" s="67">
        <v>3900</v>
      </c>
      <c r="F9" s="71" t="s">
        <v>163</v>
      </c>
      <c r="G9" s="71" t="s">
        <v>164</v>
      </c>
      <c r="H9" s="71" t="s">
        <v>165</v>
      </c>
    </row>
    <row r="10" spans="1:8" x14ac:dyDescent="0.25">
      <c r="A10" s="70">
        <v>42864</v>
      </c>
      <c r="B10" s="71" t="s">
        <v>55</v>
      </c>
      <c r="C10" s="71" t="s">
        <v>60</v>
      </c>
      <c r="D10" s="72" t="s">
        <v>142</v>
      </c>
      <c r="E10" s="67">
        <v>11000</v>
      </c>
      <c r="F10" s="71" t="s">
        <v>163</v>
      </c>
      <c r="G10" s="71" t="s">
        <v>164</v>
      </c>
      <c r="H10" s="71" t="s">
        <v>165</v>
      </c>
    </row>
    <row r="11" spans="1:8" x14ac:dyDescent="0.25">
      <c r="A11" s="69">
        <v>42837</v>
      </c>
      <c r="B11" s="68" t="s">
        <v>55</v>
      </c>
      <c r="C11" s="68" t="s">
        <v>56</v>
      </c>
      <c r="D11" s="66" t="s">
        <v>58</v>
      </c>
      <c r="E11" s="67">
        <v>33384</v>
      </c>
      <c r="F11" s="68" t="s">
        <v>163</v>
      </c>
      <c r="G11" s="68" t="s">
        <v>164</v>
      </c>
      <c r="H11" s="68" t="s">
        <v>165</v>
      </c>
    </row>
    <row r="12" spans="1:8" x14ac:dyDescent="0.25">
      <c r="A12" s="69">
        <v>42767</v>
      </c>
      <c r="B12" s="68" t="s">
        <v>59</v>
      </c>
      <c r="C12" s="68" t="s">
        <v>64</v>
      </c>
      <c r="D12" s="66" t="s">
        <v>120</v>
      </c>
      <c r="E12" s="67">
        <v>55908.02</v>
      </c>
      <c r="F12" s="68" t="s">
        <v>163</v>
      </c>
      <c r="G12" s="68" t="s">
        <v>164</v>
      </c>
      <c r="H12" s="68" t="s">
        <v>165</v>
      </c>
    </row>
    <row r="13" spans="1:8" x14ac:dyDescent="0.25">
      <c r="A13" s="69">
        <v>42773</v>
      </c>
      <c r="B13" s="68" t="s">
        <v>55</v>
      </c>
      <c r="C13" s="68" t="s">
        <v>64</v>
      </c>
      <c r="D13" s="66" t="s">
        <v>113</v>
      </c>
      <c r="E13" s="67">
        <v>77682</v>
      </c>
      <c r="F13" s="68" t="s">
        <v>163</v>
      </c>
      <c r="G13" s="68" t="s">
        <v>164</v>
      </c>
      <c r="H13" s="68" t="s">
        <v>165</v>
      </c>
    </row>
    <row r="14" spans="1:8" x14ac:dyDescent="0.25">
      <c r="A14" s="69">
        <v>42790</v>
      </c>
      <c r="B14" s="68" t="s">
        <v>55</v>
      </c>
      <c r="C14" s="68" t="s">
        <v>64</v>
      </c>
      <c r="D14" s="66" t="s">
        <v>136</v>
      </c>
      <c r="E14" s="67">
        <v>100000</v>
      </c>
      <c r="F14" s="68" t="s">
        <v>163</v>
      </c>
      <c r="G14" s="68" t="s">
        <v>164</v>
      </c>
      <c r="H14" s="68" t="s">
        <v>165</v>
      </c>
    </row>
    <row r="15" spans="1:8" x14ac:dyDescent="0.25">
      <c r="A15" s="69"/>
      <c r="B15" s="68"/>
      <c r="C15" s="73">
        <v>12</v>
      </c>
      <c r="D15" s="74"/>
      <c r="E15" s="75">
        <f>SUM(E3:E14)</f>
        <v>422791.82999999996</v>
      </c>
      <c r="F15" s="68"/>
      <c r="G15" s="68"/>
      <c r="H15" s="68"/>
    </row>
    <row r="16" spans="1:8" x14ac:dyDescent="0.25">
      <c r="A16" s="69">
        <v>42835</v>
      </c>
      <c r="B16" s="68" t="s">
        <v>59</v>
      </c>
      <c r="C16" s="68" t="s">
        <v>62</v>
      </c>
      <c r="D16" s="66" t="s">
        <v>105</v>
      </c>
      <c r="E16" s="67">
        <v>12000000</v>
      </c>
      <c r="F16" s="68" t="s">
        <v>163</v>
      </c>
      <c r="G16" s="68" t="s">
        <v>164</v>
      </c>
      <c r="H16" s="68" t="s">
        <v>166</v>
      </c>
    </row>
    <row r="17" spans="1:8" x14ac:dyDescent="0.25">
      <c r="A17" s="69">
        <v>42816</v>
      </c>
      <c r="B17" s="68" t="s">
        <v>59</v>
      </c>
      <c r="C17" s="68" t="s">
        <v>60</v>
      </c>
      <c r="D17" s="66" t="s">
        <v>101</v>
      </c>
      <c r="E17" s="67">
        <v>9437.4</v>
      </c>
      <c r="F17" s="68" t="s">
        <v>163</v>
      </c>
      <c r="G17" s="68" t="s">
        <v>164</v>
      </c>
      <c r="H17" s="68" t="s">
        <v>166</v>
      </c>
    </row>
    <row r="18" spans="1:8" x14ac:dyDescent="0.25">
      <c r="A18" s="69">
        <v>42835</v>
      </c>
      <c r="B18" s="68" t="s">
        <v>59</v>
      </c>
      <c r="C18" s="68" t="s">
        <v>60</v>
      </c>
      <c r="D18" s="66" t="s">
        <v>107</v>
      </c>
      <c r="E18" s="67">
        <v>29974.11</v>
      </c>
      <c r="F18" s="68" t="s">
        <v>163</v>
      </c>
      <c r="G18" s="68" t="s">
        <v>164</v>
      </c>
      <c r="H18" s="68" t="s">
        <v>166</v>
      </c>
    </row>
    <row r="19" spans="1:8" x14ac:dyDescent="0.25">
      <c r="A19" s="69">
        <v>42761</v>
      </c>
      <c r="B19" s="68" t="s">
        <v>55</v>
      </c>
      <c r="C19" s="68" t="s">
        <v>60</v>
      </c>
      <c r="D19" s="66" t="s">
        <v>105</v>
      </c>
      <c r="E19" s="67">
        <v>11246.83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42899</v>
      </c>
      <c r="B20" s="68" t="s">
        <v>55</v>
      </c>
      <c r="C20" s="68" t="s">
        <v>60</v>
      </c>
      <c r="D20" s="66" t="s">
        <v>74</v>
      </c>
      <c r="E20" s="67">
        <v>6480</v>
      </c>
      <c r="F20" s="68" t="s">
        <v>163</v>
      </c>
      <c r="G20" s="68" t="s">
        <v>164</v>
      </c>
      <c r="H20" s="68" t="s">
        <v>166</v>
      </c>
    </row>
    <row r="21" spans="1:8" x14ac:dyDescent="0.25">
      <c r="A21" s="69">
        <v>42921</v>
      </c>
      <c r="B21" s="68" t="s">
        <v>55</v>
      </c>
      <c r="C21" s="68" t="s">
        <v>60</v>
      </c>
      <c r="D21" s="66" t="s">
        <v>102</v>
      </c>
      <c r="E21" s="67">
        <v>26584.69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42929</v>
      </c>
      <c r="B22" s="68" t="s">
        <v>55</v>
      </c>
      <c r="C22" s="68" t="s">
        <v>60</v>
      </c>
      <c r="D22" s="66" t="s">
        <v>113</v>
      </c>
      <c r="E22" s="67">
        <v>28862.84</v>
      </c>
      <c r="F22" s="68" t="s">
        <v>163</v>
      </c>
      <c r="G22" s="68" t="s">
        <v>164</v>
      </c>
      <c r="H22" s="68" t="s">
        <v>166</v>
      </c>
    </row>
    <row r="23" spans="1:8" x14ac:dyDescent="0.25">
      <c r="A23" s="69">
        <v>42804</v>
      </c>
      <c r="B23" s="68" t="s">
        <v>55</v>
      </c>
      <c r="C23" s="68" t="s">
        <v>67</v>
      </c>
      <c r="D23" s="66" t="s">
        <v>105</v>
      </c>
      <c r="E23" s="67">
        <v>2041547.86</v>
      </c>
      <c r="F23" s="68" t="s">
        <v>163</v>
      </c>
      <c r="G23" s="68" t="s">
        <v>164</v>
      </c>
      <c r="H23" s="68" t="s">
        <v>166</v>
      </c>
    </row>
    <row r="24" spans="1:8" x14ac:dyDescent="0.25">
      <c r="A24" s="69"/>
      <c r="B24" s="68"/>
      <c r="C24" s="73">
        <v>8</v>
      </c>
      <c r="D24" s="74"/>
      <c r="E24" s="75">
        <f>SUM(E16:E23)</f>
        <v>14154133.729999999</v>
      </c>
      <c r="F24" s="68"/>
      <c r="G24" s="68"/>
      <c r="H24" s="68"/>
    </row>
    <row r="25" spans="1:8" x14ac:dyDescent="0.25">
      <c r="A25" s="69">
        <v>42891</v>
      </c>
      <c r="B25" s="68" t="s">
        <v>59</v>
      </c>
      <c r="C25" s="68" t="s">
        <v>62</v>
      </c>
      <c r="D25" s="66" t="s">
        <v>63</v>
      </c>
      <c r="E25" s="67">
        <v>18000000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42758</v>
      </c>
      <c r="B26" s="68" t="s">
        <v>55</v>
      </c>
      <c r="C26" s="68" t="s">
        <v>60</v>
      </c>
      <c r="D26" s="66" t="s">
        <v>105</v>
      </c>
      <c r="E26" s="67">
        <v>8000</v>
      </c>
      <c r="F26" s="68" t="s">
        <v>163</v>
      </c>
      <c r="G26" s="68" t="s">
        <v>164</v>
      </c>
      <c r="H26" s="68" t="s">
        <v>167</v>
      </c>
    </row>
    <row r="27" spans="1:8" x14ac:dyDescent="0.25">
      <c r="A27" s="69">
        <v>42786</v>
      </c>
      <c r="B27" s="68" t="s">
        <v>55</v>
      </c>
      <c r="C27" s="68" t="s">
        <v>60</v>
      </c>
      <c r="D27" s="66" t="s">
        <v>122</v>
      </c>
      <c r="E27" s="67">
        <v>25730</v>
      </c>
      <c r="F27" s="68" t="s">
        <v>163</v>
      </c>
      <c r="G27" s="68" t="s">
        <v>164</v>
      </c>
      <c r="H27" s="68" t="s">
        <v>167</v>
      </c>
    </row>
    <row r="28" spans="1:8" x14ac:dyDescent="0.25">
      <c r="A28" s="69">
        <v>42803</v>
      </c>
      <c r="B28" s="68" t="s">
        <v>55</v>
      </c>
      <c r="C28" s="68" t="s">
        <v>60</v>
      </c>
      <c r="D28" s="66" t="s">
        <v>75</v>
      </c>
      <c r="E28" s="67">
        <v>20325</v>
      </c>
      <c r="F28" s="68" t="s">
        <v>163</v>
      </c>
      <c r="G28" s="68" t="s">
        <v>164</v>
      </c>
      <c r="H28" s="68" t="s">
        <v>167</v>
      </c>
    </row>
    <row r="29" spans="1:8" x14ac:dyDescent="0.25">
      <c r="A29" s="70">
        <v>42894</v>
      </c>
      <c r="B29" s="71" t="s">
        <v>55</v>
      </c>
      <c r="C29" s="71" t="s">
        <v>60</v>
      </c>
      <c r="D29" s="72" t="s">
        <v>113</v>
      </c>
      <c r="E29" s="67">
        <v>16692</v>
      </c>
      <c r="F29" s="71" t="s">
        <v>163</v>
      </c>
      <c r="G29" s="71" t="s">
        <v>164</v>
      </c>
      <c r="H29" s="71" t="s">
        <v>167</v>
      </c>
    </row>
    <row r="30" spans="1:8" x14ac:dyDescent="0.25">
      <c r="A30" s="69">
        <v>42786</v>
      </c>
      <c r="B30" s="68" t="s">
        <v>55</v>
      </c>
      <c r="C30" s="68" t="s">
        <v>64</v>
      </c>
      <c r="D30" s="66" t="s">
        <v>139</v>
      </c>
      <c r="E30" s="67">
        <v>59999.88</v>
      </c>
      <c r="F30" s="68" t="s">
        <v>163</v>
      </c>
      <c r="G30" s="68" t="s">
        <v>164</v>
      </c>
      <c r="H30" s="68" t="s">
        <v>167</v>
      </c>
    </row>
    <row r="31" spans="1:8" x14ac:dyDescent="0.25">
      <c r="A31" s="69"/>
      <c r="B31" s="68"/>
      <c r="C31" s="73">
        <v>6</v>
      </c>
      <c r="D31" s="74"/>
      <c r="E31" s="75">
        <f>SUM(E25:E30)</f>
        <v>18130746.879999999</v>
      </c>
      <c r="F31" s="68"/>
      <c r="G31" s="68"/>
      <c r="H31" s="68"/>
    </row>
    <row r="32" spans="1:8" x14ac:dyDescent="0.25">
      <c r="A32" s="69">
        <v>42825</v>
      </c>
      <c r="B32" s="68" t="s">
        <v>55</v>
      </c>
      <c r="C32" s="68" t="s">
        <v>60</v>
      </c>
      <c r="D32" s="66" t="s">
        <v>168</v>
      </c>
      <c r="E32" s="67">
        <v>25000</v>
      </c>
      <c r="F32" s="68" t="s">
        <v>163</v>
      </c>
      <c r="G32" s="68" t="s">
        <v>164</v>
      </c>
      <c r="H32" s="68" t="s">
        <v>169</v>
      </c>
    </row>
    <row r="33" spans="1:8" x14ac:dyDescent="0.25">
      <c r="A33" s="69">
        <v>42850</v>
      </c>
      <c r="B33" s="68" t="s">
        <v>55</v>
      </c>
      <c r="C33" s="68" t="s">
        <v>60</v>
      </c>
      <c r="D33" s="66" t="s">
        <v>144</v>
      </c>
      <c r="E33" s="67">
        <v>15356.64</v>
      </c>
      <c r="F33" s="68" t="s">
        <v>163</v>
      </c>
      <c r="G33" s="68" t="s">
        <v>164</v>
      </c>
      <c r="H33" s="68" t="s">
        <v>169</v>
      </c>
    </row>
    <row r="34" spans="1:8" x14ac:dyDescent="0.25">
      <c r="A34" s="69"/>
      <c r="B34" s="68"/>
      <c r="C34" s="73">
        <v>2</v>
      </c>
      <c r="D34" s="74"/>
      <c r="E34" s="75">
        <f>SUM(E32:E33)</f>
        <v>40356.639999999999</v>
      </c>
      <c r="F34" s="68"/>
      <c r="G34" s="68"/>
      <c r="H34" s="68"/>
    </row>
    <row r="35" spans="1:8" x14ac:dyDescent="0.25">
      <c r="A35" s="69">
        <v>42818</v>
      </c>
      <c r="B35" s="68" t="s">
        <v>55</v>
      </c>
      <c r="C35" s="68" t="s">
        <v>60</v>
      </c>
      <c r="D35" s="66" t="s">
        <v>94</v>
      </c>
      <c r="E35" s="67">
        <v>17500</v>
      </c>
      <c r="F35" s="68" t="s">
        <v>163</v>
      </c>
      <c r="G35" s="68" t="s">
        <v>164</v>
      </c>
      <c r="H35" s="68" t="s">
        <v>170</v>
      </c>
    </row>
    <row r="36" spans="1:8" x14ac:dyDescent="0.25">
      <c r="A36" s="69">
        <v>42898</v>
      </c>
      <c r="B36" s="68" t="s">
        <v>55</v>
      </c>
      <c r="C36" s="68" t="s">
        <v>60</v>
      </c>
      <c r="D36" s="66" t="s">
        <v>113</v>
      </c>
      <c r="E36" s="67">
        <v>6420</v>
      </c>
      <c r="F36" s="68" t="s">
        <v>163</v>
      </c>
      <c r="G36" s="68" t="s">
        <v>164</v>
      </c>
      <c r="H36" s="68" t="s">
        <v>170</v>
      </c>
    </row>
    <row r="37" spans="1:8" x14ac:dyDescent="0.25">
      <c r="A37" s="69">
        <v>42965</v>
      </c>
      <c r="B37" s="68" t="s">
        <v>55</v>
      </c>
      <c r="C37" s="68" t="s">
        <v>60</v>
      </c>
      <c r="D37" s="66" t="s">
        <v>112</v>
      </c>
      <c r="E37" s="67">
        <v>16800</v>
      </c>
      <c r="F37" s="68" t="s">
        <v>163</v>
      </c>
      <c r="G37" s="68" t="s">
        <v>164</v>
      </c>
      <c r="H37" s="68" t="s">
        <v>170</v>
      </c>
    </row>
    <row r="38" spans="1:8" x14ac:dyDescent="0.25">
      <c r="A38" s="76">
        <v>42998</v>
      </c>
      <c r="B38" s="68" t="s">
        <v>55</v>
      </c>
      <c r="C38" s="68" t="s">
        <v>60</v>
      </c>
      <c r="D38" s="66" t="s">
        <v>112</v>
      </c>
      <c r="E38" s="67">
        <v>29840.16</v>
      </c>
      <c r="F38" s="68" t="s">
        <v>163</v>
      </c>
      <c r="G38" s="68" t="s">
        <v>164</v>
      </c>
      <c r="H38" s="68" t="s">
        <v>170</v>
      </c>
    </row>
    <row r="39" spans="1:8" x14ac:dyDescent="0.25">
      <c r="A39" s="69">
        <v>42817</v>
      </c>
      <c r="B39" s="68" t="s">
        <v>59</v>
      </c>
      <c r="C39" s="68" t="s">
        <v>64</v>
      </c>
      <c r="D39" s="66" t="s">
        <v>86</v>
      </c>
      <c r="E39" s="67">
        <v>4962042.54</v>
      </c>
      <c r="F39" s="68" t="s">
        <v>163</v>
      </c>
      <c r="G39" s="68" t="s">
        <v>164</v>
      </c>
      <c r="H39" s="68" t="s">
        <v>170</v>
      </c>
    </row>
    <row r="40" spans="1:8" x14ac:dyDescent="0.25">
      <c r="A40" s="69">
        <v>42817</v>
      </c>
      <c r="B40" s="68" t="s">
        <v>59</v>
      </c>
      <c r="C40" s="68" t="s">
        <v>64</v>
      </c>
      <c r="D40" s="66" t="s">
        <v>86</v>
      </c>
      <c r="E40" s="67">
        <v>9998203.8699999992</v>
      </c>
      <c r="F40" s="68" t="s">
        <v>163</v>
      </c>
      <c r="G40" s="68" t="s">
        <v>164</v>
      </c>
      <c r="H40" s="68" t="s">
        <v>170</v>
      </c>
    </row>
    <row r="41" spans="1:8" x14ac:dyDescent="0.25">
      <c r="A41" s="69">
        <v>42853</v>
      </c>
      <c r="B41" s="68" t="s">
        <v>55</v>
      </c>
      <c r="C41" s="68" t="s">
        <v>64</v>
      </c>
      <c r="D41" s="66" t="s">
        <v>75</v>
      </c>
      <c r="E41" s="67">
        <v>7790</v>
      </c>
      <c r="F41" s="68" t="s">
        <v>163</v>
      </c>
      <c r="G41" s="68" t="s">
        <v>164</v>
      </c>
      <c r="H41" s="68" t="s">
        <v>170</v>
      </c>
    </row>
    <row r="42" spans="1:8" x14ac:dyDescent="0.25">
      <c r="A42" s="77">
        <v>43018</v>
      </c>
      <c r="B42" s="78" t="s">
        <v>55</v>
      </c>
      <c r="C42" s="78" t="s">
        <v>64</v>
      </c>
      <c r="D42" s="79" t="s">
        <v>108</v>
      </c>
      <c r="E42" s="67">
        <v>33384</v>
      </c>
      <c r="F42" s="78" t="s">
        <v>163</v>
      </c>
      <c r="G42" s="80" t="s">
        <v>164</v>
      </c>
      <c r="H42" s="78" t="s">
        <v>170</v>
      </c>
    </row>
    <row r="43" spans="1:8" x14ac:dyDescent="0.25">
      <c r="A43" s="69">
        <v>42845</v>
      </c>
      <c r="B43" s="68" t="s">
        <v>55</v>
      </c>
      <c r="C43" s="68" t="s">
        <v>67</v>
      </c>
      <c r="D43" s="66" t="s">
        <v>74</v>
      </c>
      <c r="E43" s="67">
        <v>123867900</v>
      </c>
      <c r="F43" s="68" t="s">
        <v>163</v>
      </c>
      <c r="G43" s="68" t="s">
        <v>164</v>
      </c>
      <c r="H43" s="68" t="s">
        <v>170</v>
      </c>
    </row>
    <row r="44" spans="1:8" x14ac:dyDescent="0.25">
      <c r="A44" s="69">
        <v>42746</v>
      </c>
      <c r="B44" s="68" t="s">
        <v>59</v>
      </c>
      <c r="C44" s="68" t="s">
        <v>80</v>
      </c>
      <c r="D44" s="66" t="s">
        <v>108</v>
      </c>
      <c r="E44" s="67">
        <v>1854754.05</v>
      </c>
      <c r="F44" s="68" t="s">
        <v>163</v>
      </c>
      <c r="G44" s="68" t="s">
        <v>164</v>
      </c>
      <c r="H44" s="68" t="s">
        <v>170</v>
      </c>
    </row>
    <row r="45" spans="1:8" x14ac:dyDescent="0.25">
      <c r="A45" s="69"/>
      <c r="B45" s="68"/>
      <c r="C45" s="73">
        <v>10</v>
      </c>
      <c r="D45" s="74"/>
      <c r="E45" s="75">
        <f>SUM(E35:E44)</f>
        <v>140794634.62</v>
      </c>
      <c r="F45" s="68"/>
      <c r="G45" s="68"/>
      <c r="H45" s="68"/>
    </row>
    <row r="46" spans="1:8" x14ac:dyDescent="0.25">
      <c r="A46" s="69">
        <v>42863</v>
      </c>
      <c r="B46" s="68" t="s">
        <v>59</v>
      </c>
      <c r="C46" s="68" t="s">
        <v>64</v>
      </c>
      <c r="D46" s="66" t="s">
        <v>74</v>
      </c>
      <c r="E46" s="67">
        <v>6450</v>
      </c>
      <c r="F46" s="68" t="s">
        <v>163</v>
      </c>
      <c r="G46" s="68" t="s">
        <v>164</v>
      </c>
      <c r="H46" s="66" t="s">
        <v>171</v>
      </c>
    </row>
    <row r="47" spans="1:8" x14ac:dyDescent="0.25">
      <c r="A47" s="69"/>
      <c r="B47" s="68"/>
      <c r="C47" s="73">
        <v>1</v>
      </c>
      <c r="D47" s="74"/>
      <c r="E47" s="75">
        <f>SUM(E46)</f>
        <v>6450</v>
      </c>
      <c r="F47" s="68"/>
      <c r="G47" s="68"/>
      <c r="H47" s="66"/>
    </row>
    <row r="48" spans="1:8" x14ac:dyDescent="0.25">
      <c r="A48" s="69">
        <v>42849</v>
      </c>
      <c r="B48" s="68" t="s">
        <v>153</v>
      </c>
      <c r="C48" s="68" t="s">
        <v>78</v>
      </c>
      <c r="D48" s="66" t="s">
        <v>154</v>
      </c>
      <c r="E48" s="67">
        <v>826000</v>
      </c>
      <c r="F48" s="68" t="s">
        <v>163</v>
      </c>
      <c r="G48" s="68" t="s">
        <v>164</v>
      </c>
      <c r="H48" s="66" t="s">
        <v>172</v>
      </c>
    </row>
    <row r="49" spans="1:8" x14ac:dyDescent="0.25">
      <c r="A49" s="69">
        <v>42852</v>
      </c>
      <c r="B49" s="68" t="s">
        <v>59</v>
      </c>
      <c r="C49" s="68" t="s">
        <v>78</v>
      </c>
      <c r="D49" s="66" t="s">
        <v>154</v>
      </c>
      <c r="E49" s="67">
        <v>826000</v>
      </c>
      <c r="F49" s="68" t="s">
        <v>163</v>
      </c>
      <c r="G49" s="68" t="s">
        <v>164</v>
      </c>
      <c r="H49" s="66" t="s">
        <v>173</v>
      </c>
    </row>
    <row r="50" spans="1:8" x14ac:dyDescent="0.25">
      <c r="A50" s="69">
        <v>42772</v>
      </c>
      <c r="B50" s="68" t="s">
        <v>59</v>
      </c>
      <c r="C50" s="68" t="s">
        <v>56</v>
      </c>
      <c r="D50" s="66" t="s">
        <v>83</v>
      </c>
      <c r="E50" s="67">
        <v>27010434</v>
      </c>
      <c r="F50" s="68" t="s">
        <v>163</v>
      </c>
      <c r="G50" s="68" t="s">
        <v>164</v>
      </c>
      <c r="H50" s="66" t="s">
        <v>174</v>
      </c>
    </row>
    <row r="51" spans="1:8" x14ac:dyDescent="0.25">
      <c r="A51" s="69">
        <v>42772</v>
      </c>
      <c r="B51" s="68" t="s">
        <v>59</v>
      </c>
      <c r="C51" s="68" t="s">
        <v>56</v>
      </c>
      <c r="D51" s="66" t="s">
        <v>83</v>
      </c>
      <c r="E51" s="67">
        <v>27010434</v>
      </c>
      <c r="F51" s="68" t="s">
        <v>163</v>
      </c>
      <c r="G51" s="68" t="s">
        <v>164</v>
      </c>
      <c r="H51" s="66" t="s">
        <v>174</v>
      </c>
    </row>
    <row r="52" spans="1:8" x14ac:dyDescent="0.25">
      <c r="A52" s="69"/>
      <c r="B52" s="68"/>
      <c r="C52" s="73">
        <v>4</v>
      </c>
      <c r="D52" s="74"/>
      <c r="E52" s="75">
        <f>SUM(E48:E51)</f>
        <v>55672868</v>
      </c>
      <c r="F52" s="68"/>
      <c r="G52" s="68"/>
      <c r="H52" s="66"/>
    </row>
    <row r="53" spans="1:8" x14ac:dyDescent="0.25">
      <c r="A53" s="69">
        <v>42755</v>
      </c>
      <c r="B53" s="68" t="s">
        <v>55</v>
      </c>
      <c r="C53" s="68" t="s">
        <v>60</v>
      </c>
      <c r="D53" s="66" t="s">
        <v>131</v>
      </c>
      <c r="E53" s="67">
        <v>30000</v>
      </c>
      <c r="F53" s="68" t="s">
        <v>163</v>
      </c>
      <c r="G53" s="68" t="s">
        <v>164</v>
      </c>
      <c r="H53" s="68" t="s">
        <v>175</v>
      </c>
    </row>
    <row r="54" spans="1:8" x14ac:dyDescent="0.25">
      <c r="A54" s="69">
        <v>42755</v>
      </c>
      <c r="B54" s="68" t="s">
        <v>55</v>
      </c>
      <c r="C54" s="68" t="s">
        <v>60</v>
      </c>
      <c r="D54" s="66" t="s">
        <v>105</v>
      </c>
      <c r="E54" s="67">
        <v>8100</v>
      </c>
      <c r="F54" s="68" t="s">
        <v>163</v>
      </c>
      <c r="G54" s="68" t="s">
        <v>164</v>
      </c>
      <c r="H54" s="68" t="s">
        <v>175</v>
      </c>
    </row>
    <row r="55" spans="1:8" x14ac:dyDescent="0.25">
      <c r="A55" s="69">
        <v>42768</v>
      </c>
      <c r="B55" s="68" t="s">
        <v>55</v>
      </c>
      <c r="C55" s="68" t="s">
        <v>60</v>
      </c>
      <c r="D55" s="66" t="s">
        <v>130</v>
      </c>
      <c r="E55" s="67">
        <v>33500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42779</v>
      </c>
      <c r="B56" s="68" t="s">
        <v>55</v>
      </c>
      <c r="C56" s="68" t="s">
        <v>60</v>
      </c>
      <c r="D56" s="66" t="s">
        <v>121</v>
      </c>
      <c r="E56" s="67">
        <v>29886.75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42786</v>
      </c>
      <c r="B57" s="68" t="s">
        <v>55</v>
      </c>
      <c r="C57" s="68" t="s">
        <v>60</v>
      </c>
      <c r="D57" s="66" t="s">
        <v>122</v>
      </c>
      <c r="E57" s="67">
        <v>20000</v>
      </c>
      <c r="F57" s="68" t="s">
        <v>163</v>
      </c>
      <c r="G57" s="68" t="s">
        <v>164</v>
      </c>
      <c r="H57" s="68" t="s">
        <v>175</v>
      </c>
    </row>
    <row r="58" spans="1:8" x14ac:dyDescent="0.25">
      <c r="A58" s="69">
        <v>42787</v>
      </c>
      <c r="B58" s="68" t="s">
        <v>55</v>
      </c>
      <c r="C58" s="68" t="s">
        <v>60</v>
      </c>
      <c r="D58" s="66" t="s">
        <v>85</v>
      </c>
      <c r="E58" s="67">
        <v>12250</v>
      </c>
      <c r="F58" s="68" t="s">
        <v>163</v>
      </c>
      <c r="G58" s="68" t="s">
        <v>164</v>
      </c>
      <c r="H58" s="68" t="s">
        <v>175</v>
      </c>
    </row>
    <row r="59" spans="1:8" x14ac:dyDescent="0.25">
      <c r="A59" s="69">
        <v>42790</v>
      </c>
      <c r="B59" s="68" t="s">
        <v>55</v>
      </c>
      <c r="C59" s="68" t="s">
        <v>60</v>
      </c>
      <c r="D59" s="66" t="s">
        <v>138</v>
      </c>
      <c r="E59" s="67">
        <v>14500</v>
      </c>
      <c r="F59" s="68" t="s">
        <v>163</v>
      </c>
      <c r="G59" s="68" t="s">
        <v>164</v>
      </c>
      <c r="H59" s="68" t="s">
        <v>175</v>
      </c>
    </row>
    <row r="60" spans="1:8" x14ac:dyDescent="0.25">
      <c r="A60" s="69">
        <v>42807</v>
      </c>
      <c r="B60" s="68" t="s">
        <v>55</v>
      </c>
      <c r="C60" s="68" t="s">
        <v>60</v>
      </c>
      <c r="D60" s="66" t="s">
        <v>75</v>
      </c>
      <c r="E60" s="67">
        <v>25680</v>
      </c>
      <c r="F60" s="68" t="s">
        <v>163</v>
      </c>
      <c r="G60" s="68" t="s">
        <v>164</v>
      </c>
      <c r="H60" s="68" t="s">
        <v>175</v>
      </c>
    </row>
    <row r="61" spans="1:8" x14ac:dyDescent="0.25">
      <c r="A61" s="69">
        <v>42825</v>
      </c>
      <c r="B61" s="68" t="s">
        <v>55</v>
      </c>
      <c r="C61" s="68" t="s">
        <v>60</v>
      </c>
      <c r="D61" s="66" t="s">
        <v>105</v>
      </c>
      <c r="E61" s="67">
        <v>15019.75</v>
      </c>
      <c r="F61" s="68" t="s">
        <v>163</v>
      </c>
      <c r="G61" s="68" t="s">
        <v>164</v>
      </c>
      <c r="H61" s="68" t="s">
        <v>175</v>
      </c>
    </row>
    <row r="62" spans="1:8" x14ac:dyDescent="0.25">
      <c r="A62" s="69">
        <v>42828</v>
      </c>
      <c r="B62" s="68" t="s">
        <v>55</v>
      </c>
      <c r="C62" s="68" t="s">
        <v>60</v>
      </c>
      <c r="D62" s="66" t="s">
        <v>75</v>
      </c>
      <c r="E62" s="67">
        <v>5700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42832</v>
      </c>
      <c r="B63" s="68" t="s">
        <v>55</v>
      </c>
      <c r="C63" s="68" t="s">
        <v>60</v>
      </c>
      <c r="D63" s="66" t="s">
        <v>93</v>
      </c>
      <c r="E63" s="67">
        <v>8800.1200000000008</v>
      </c>
      <c r="F63" s="68" t="s">
        <v>163</v>
      </c>
      <c r="G63" s="68" t="s">
        <v>164</v>
      </c>
      <c r="H63" s="68" t="s">
        <v>175</v>
      </c>
    </row>
    <row r="64" spans="1:8" x14ac:dyDescent="0.25">
      <c r="A64" s="69">
        <v>42837</v>
      </c>
      <c r="B64" s="68" t="s">
        <v>55</v>
      </c>
      <c r="C64" s="68" t="s">
        <v>60</v>
      </c>
      <c r="D64" s="66" t="s">
        <v>86</v>
      </c>
      <c r="E64" s="67">
        <v>9430.2000000000007</v>
      </c>
      <c r="F64" s="68" t="s">
        <v>163</v>
      </c>
      <c r="G64" s="68" t="s">
        <v>164</v>
      </c>
      <c r="H64" s="68" t="s">
        <v>175</v>
      </c>
    </row>
    <row r="65" spans="1:8" x14ac:dyDescent="0.25">
      <c r="A65" s="70">
        <v>42843</v>
      </c>
      <c r="B65" s="71" t="s">
        <v>55</v>
      </c>
      <c r="C65" s="71" t="s">
        <v>60</v>
      </c>
      <c r="D65" s="72" t="s">
        <v>74</v>
      </c>
      <c r="E65" s="67">
        <v>15000</v>
      </c>
      <c r="F65" s="71" t="s">
        <v>163</v>
      </c>
      <c r="G65" s="71" t="s">
        <v>164</v>
      </c>
      <c r="H65" s="71" t="s">
        <v>175</v>
      </c>
    </row>
    <row r="66" spans="1:8" x14ac:dyDescent="0.25">
      <c r="A66" s="69">
        <v>42849</v>
      </c>
      <c r="B66" s="68" t="s">
        <v>55</v>
      </c>
      <c r="C66" s="68" t="s">
        <v>60</v>
      </c>
      <c r="D66" s="66" t="s">
        <v>154</v>
      </c>
      <c r="E66" s="67">
        <v>4075.47</v>
      </c>
      <c r="F66" s="68" t="s">
        <v>163</v>
      </c>
      <c r="G66" s="68" t="s">
        <v>164</v>
      </c>
      <c r="H66" s="68" t="s">
        <v>175</v>
      </c>
    </row>
    <row r="67" spans="1:8" x14ac:dyDescent="0.25">
      <c r="A67" s="69">
        <v>42866</v>
      </c>
      <c r="B67" s="68" t="s">
        <v>55</v>
      </c>
      <c r="C67" s="68" t="s">
        <v>60</v>
      </c>
      <c r="D67" s="66" t="s">
        <v>112</v>
      </c>
      <c r="E67" s="67">
        <v>8856.5400000000009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42867</v>
      </c>
      <c r="B68" s="68" t="s">
        <v>55</v>
      </c>
      <c r="C68" s="68" t="s">
        <v>60</v>
      </c>
      <c r="D68" s="66" t="s">
        <v>105</v>
      </c>
      <c r="E68" s="67">
        <v>29957.19</v>
      </c>
      <c r="F68" s="68" t="s">
        <v>163</v>
      </c>
      <c r="G68" s="68" t="s">
        <v>164</v>
      </c>
      <c r="H68" s="68" t="s">
        <v>175</v>
      </c>
    </row>
    <row r="69" spans="1:8" x14ac:dyDescent="0.25">
      <c r="A69" s="70">
        <v>42867</v>
      </c>
      <c r="B69" s="71" t="s">
        <v>55</v>
      </c>
      <c r="C69" s="71" t="s">
        <v>60</v>
      </c>
      <c r="D69" s="72" t="s">
        <v>117</v>
      </c>
      <c r="E69" s="67">
        <v>8630</v>
      </c>
      <c r="F69" s="71" t="s">
        <v>163</v>
      </c>
      <c r="G69" s="71" t="s">
        <v>164</v>
      </c>
      <c r="H69" s="71" t="s">
        <v>175</v>
      </c>
    </row>
    <row r="70" spans="1:8" x14ac:dyDescent="0.25">
      <c r="A70" s="69">
        <v>42898</v>
      </c>
      <c r="B70" s="68" t="s">
        <v>55</v>
      </c>
      <c r="C70" s="68" t="s">
        <v>60</v>
      </c>
      <c r="D70" s="66" t="s">
        <v>75</v>
      </c>
      <c r="E70" s="67">
        <v>6200</v>
      </c>
      <c r="F70" s="68" t="s">
        <v>163</v>
      </c>
      <c r="G70" s="68" t="s">
        <v>164</v>
      </c>
      <c r="H70" s="68" t="s">
        <v>175</v>
      </c>
    </row>
    <row r="71" spans="1:8" x14ac:dyDescent="0.25">
      <c r="A71" s="69">
        <v>42921</v>
      </c>
      <c r="B71" s="68" t="s">
        <v>55</v>
      </c>
      <c r="C71" s="68" t="s">
        <v>60</v>
      </c>
      <c r="D71" s="66" t="s">
        <v>112</v>
      </c>
      <c r="E71" s="67">
        <v>27820.04</v>
      </c>
      <c r="F71" s="68" t="s">
        <v>163</v>
      </c>
      <c r="G71" s="68" t="s">
        <v>164</v>
      </c>
      <c r="H71" s="68" t="s">
        <v>175</v>
      </c>
    </row>
    <row r="72" spans="1:8" x14ac:dyDescent="0.25">
      <c r="A72" s="69">
        <v>42745</v>
      </c>
      <c r="B72" s="68" t="s">
        <v>55</v>
      </c>
      <c r="C72" s="68" t="s">
        <v>56</v>
      </c>
      <c r="D72" s="66" t="s">
        <v>113</v>
      </c>
      <c r="E72" s="67">
        <v>963000</v>
      </c>
      <c r="F72" s="68" t="s">
        <v>163</v>
      </c>
      <c r="G72" s="68" t="s">
        <v>164</v>
      </c>
      <c r="H72" s="68" t="s">
        <v>175</v>
      </c>
    </row>
    <row r="73" spans="1:8" x14ac:dyDescent="0.25">
      <c r="A73" s="69">
        <v>42746</v>
      </c>
      <c r="B73" s="68" t="s">
        <v>55</v>
      </c>
      <c r="C73" s="68" t="s">
        <v>56</v>
      </c>
      <c r="D73" s="66" t="s">
        <v>113</v>
      </c>
      <c r="E73" s="67">
        <v>963000</v>
      </c>
      <c r="F73" s="68" t="s">
        <v>163</v>
      </c>
      <c r="G73" s="68" t="s">
        <v>164</v>
      </c>
      <c r="H73" s="68" t="s">
        <v>175</v>
      </c>
    </row>
    <row r="74" spans="1:8" x14ac:dyDescent="0.25">
      <c r="A74" s="69">
        <v>42768</v>
      </c>
      <c r="B74" s="68" t="s">
        <v>55</v>
      </c>
      <c r="C74" s="68" t="s">
        <v>56</v>
      </c>
      <c r="D74" s="66" t="s">
        <v>112</v>
      </c>
      <c r="E74" s="67">
        <v>177063.6</v>
      </c>
      <c r="F74" s="68" t="s">
        <v>163</v>
      </c>
      <c r="G74" s="68" t="s">
        <v>164</v>
      </c>
      <c r="H74" s="68" t="s">
        <v>175</v>
      </c>
    </row>
    <row r="75" spans="1:8" x14ac:dyDescent="0.25">
      <c r="A75" s="69">
        <v>42787</v>
      </c>
      <c r="B75" s="68" t="s">
        <v>55</v>
      </c>
      <c r="C75" s="68" t="s">
        <v>56</v>
      </c>
      <c r="D75" s="66" t="s">
        <v>86</v>
      </c>
      <c r="E75" s="67">
        <v>921046.22</v>
      </c>
      <c r="F75" s="68" t="s">
        <v>163</v>
      </c>
      <c r="G75" s="68" t="s">
        <v>164</v>
      </c>
      <c r="H75" s="68" t="s">
        <v>175</v>
      </c>
    </row>
    <row r="76" spans="1:8" x14ac:dyDescent="0.25">
      <c r="A76" s="69">
        <v>42738</v>
      </c>
      <c r="B76" s="68" t="s">
        <v>55</v>
      </c>
      <c r="C76" s="68" t="s">
        <v>64</v>
      </c>
      <c r="D76" s="66" t="s">
        <v>74</v>
      </c>
      <c r="E76" s="67">
        <v>149800</v>
      </c>
      <c r="F76" s="68" t="s">
        <v>163</v>
      </c>
      <c r="G76" s="68" t="s">
        <v>164</v>
      </c>
      <c r="H76" s="68" t="s">
        <v>175</v>
      </c>
    </row>
    <row r="77" spans="1:8" x14ac:dyDescent="0.25">
      <c r="A77" s="69">
        <v>42755</v>
      </c>
      <c r="B77" s="68" t="s">
        <v>55</v>
      </c>
      <c r="C77" s="68" t="s">
        <v>64</v>
      </c>
      <c r="D77" s="66" t="s">
        <v>127</v>
      </c>
      <c r="E77" s="67">
        <v>165984.26999999999</v>
      </c>
      <c r="F77" s="68" t="s">
        <v>163</v>
      </c>
      <c r="G77" s="68" t="s">
        <v>164</v>
      </c>
      <c r="H77" s="68" t="s">
        <v>175</v>
      </c>
    </row>
    <row r="78" spans="1:8" x14ac:dyDescent="0.25">
      <c r="A78" s="69">
        <v>42758</v>
      </c>
      <c r="B78" s="68" t="s">
        <v>55</v>
      </c>
      <c r="C78" s="68" t="s">
        <v>64</v>
      </c>
      <c r="D78" s="66" t="s">
        <v>70</v>
      </c>
      <c r="E78" s="67">
        <v>150000</v>
      </c>
      <c r="F78" s="68" t="s">
        <v>163</v>
      </c>
      <c r="G78" s="68" t="s">
        <v>164</v>
      </c>
      <c r="H78" s="68" t="s">
        <v>175</v>
      </c>
    </row>
    <row r="79" spans="1:8" x14ac:dyDescent="0.25">
      <c r="A79" s="69">
        <v>42780</v>
      </c>
      <c r="B79" s="68" t="s">
        <v>55</v>
      </c>
      <c r="C79" s="68" t="s">
        <v>64</v>
      </c>
      <c r="D79" s="66" t="s">
        <v>132</v>
      </c>
      <c r="E79" s="67">
        <v>76536.800000000003</v>
      </c>
      <c r="F79" s="68" t="s">
        <v>163</v>
      </c>
      <c r="G79" s="68" t="s">
        <v>164</v>
      </c>
      <c r="H79" s="68" t="s">
        <v>175</v>
      </c>
    </row>
    <row r="80" spans="1:8" x14ac:dyDescent="0.25">
      <c r="A80" s="70">
        <v>42859</v>
      </c>
      <c r="B80" s="71" t="s">
        <v>55</v>
      </c>
      <c r="C80" s="71" t="s">
        <v>64</v>
      </c>
      <c r="D80" s="72" t="s">
        <v>115</v>
      </c>
      <c r="E80" s="67">
        <v>103003.41</v>
      </c>
      <c r="F80" s="71" t="s">
        <v>163</v>
      </c>
      <c r="G80" s="71" t="s">
        <v>164</v>
      </c>
      <c r="H80" s="71" t="s">
        <v>175</v>
      </c>
    </row>
    <row r="81" spans="1:8" x14ac:dyDescent="0.25">
      <c r="A81" s="69">
        <v>42892</v>
      </c>
      <c r="B81" s="68" t="s">
        <v>55</v>
      </c>
      <c r="C81" s="68" t="s">
        <v>64</v>
      </c>
      <c r="D81" s="66" t="s">
        <v>112</v>
      </c>
      <c r="E81" s="67">
        <v>450000</v>
      </c>
      <c r="F81" s="68" t="s">
        <v>163</v>
      </c>
      <c r="G81" s="68" t="s">
        <v>164</v>
      </c>
      <c r="H81" s="68" t="s">
        <v>175</v>
      </c>
    </row>
    <row r="82" spans="1:8" x14ac:dyDescent="0.25">
      <c r="A82" s="69">
        <v>42844</v>
      </c>
      <c r="B82" s="68" t="s">
        <v>59</v>
      </c>
      <c r="C82" s="68" t="s">
        <v>67</v>
      </c>
      <c r="D82" s="66" t="s">
        <v>105</v>
      </c>
      <c r="E82" s="67">
        <v>8196628.46</v>
      </c>
      <c r="F82" s="68" t="s">
        <v>163</v>
      </c>
      <c r="G82" s="68" t="s">
        <v>164</v>
      </c>
      <c r="H82" s="68" t="s">
        <v>175</v>
      </c>
    </row>
    <row r="83" spans="1:8" x14ac:dyDescent="0.25">
      <c r="A83" s="69">
        <v>42748</v>
      </c>
      <c r="B83" s="68" t="s">
        <v>55</v>
      </c>
      <c r="C83" s="68" t="s">
        <v>67</v>
      </c>
      <c r="D83" s="66" t="s">
        <v>126</v>
      </c>
      <c r="E83" s="67">
        <v>50000</v>
      </c>
      <c r="F83" s="68" t="s">
        <v>163</v>
      </c>
      <c r="G83" s="68" t="s">
        <v>164</v>
      </c>
      <c r="H83" s="68" t="s">
        <v>175</v>
      </c>
    </row>
    <row r="84" spans="1:8" x14ac:dyDescent="0.25">
      <c r="A84" s="68"/>
      <c r="B84" s="81"/>
      <c r="C84" s="73">
        <v>31</v>
      </c>
      <c r="D84" s="74"/>
      <c r="E84" s="82">
        <f>SUM(E53:E83)</f>
        <v>12679468.82</v>
      </c>
      <c r="F84" s="68"/>
      <c r="G84" s="68"/>
      <c r="H84" s="68"/>
    </row>
    <row r="85" spans="1:8" x14ac:dyDescent="0.25">
      <c r="A85" s="69">
        <v>42919</v>
      </c>
      <c r="B85" s="68" t="s">
        <v>59</v>
      </c>
      <c r="C85" s="68" t="s">
        <v>62</v>
      </c>
      <c r="D85" s="66" t="s">
        <v>108</v>
      </c>
      <c r="E85" s="67">
        <v>3716003</v>
      </c>
      <c r="F85" s="68"/>
      <c r="G85" s="68"/>
      <c r="H85" s="68"/>
    </row>
    <row r="86" spans="1:8" x14ac:dyDescent="0.25">
      <c r="A86" s="76">
        <v>42993</v>
      </c>
      <c r="B86" s="68" t="s">
        <v>59</v>
      </c>
      <c r="C86" s="68" t="s">
        <v>62</v>
      </c>
      <c r="D86" s="66" t="s">
        <v>111</v>
      </c>
      <c r="E86" s="67">
        <v>12945596.060000001</v>
      </c>
      <c r="F86" s="68"/>
      <c r="G86" s="68"/>
      <c r="H86" s="68"/>
    </row>
    <row r="87" spans="1:8" x14ac:dyDescent="0.25">
      <c r="A87" s="76">
        <v>42993</v>
      </c>
      <c r="B87" s="68" t="s">
        <v>59</v>
      </c>
      <c r="C87" s="68" t="s">
        <v>62</v>
      </c>
      <c r="D87" s="66" t="s">
        <v>111</v>
      </c>
      <c r="E87" s="67">
        <v>12945596.060000001</v>
      </c>
      <c r="F87" s="68"/>
      <c r="G87" s="68"/>
      <c r="H87" s="68"/>
    </row>
    <row r="88" spans="1:8" x14ac:dyDescent="0.25">
      <c r="A88" s="76">
        <v>42993</v>
      </c>
      <c r="B88" s="68" t="s">
        <v>59</v>
      </c>
      <c r="C88" s="68" t="s">
        <v>62</v>
      </c>
      <c r="D88" s="66" t="s">
        <v>109</v>
      </c>
      <c r="E88" s="67">
        <v>43666342.619999997</v>
      </c>
      <c r="F88" s="68"/>
      <c r="G88" s="68"/>
      <c r="H88" s="68"/>
    </row>
    <row r="89" spans="1:8" x14ac:dyDescent="0.25">
      <c r="A89" s="76">
        <v>42993</v>
      </c>
      <c r="B89" s="68" t="s">
        <v>59</v>
      </c>
      <c r="C89" s="68" t="s">
        <v>62</v>
      </c>
      <c r="D89" s="66" t="s">
        <v>111</v>
      </c>
      <c r="E89" s="67">
        <v>23052257.41</v>
      </c>
      <c r="F89" s="68"/>
      <c r="G89" s="68"/>
      <c r="H89" s="68"/>
    </row>
    <row r="90" spans="1:8" x14ac:dyDescent="0.25">
      <c r="A90" s="69">
        <v>42870</v>
      </c>
      <c r="B90" s="68" t="s">
        <v>55</v>
      </c>
      <c r="C90" s="68" t="s">
        <v>62</v>
      </c>
      <c r="D90" s="66" t="s">
        <v>134</v>
      </c>
      <c r="E90" s="67">
        <v>3210267.5</v>
      </c>
      <c r="F90" s="68"/>
      <c r="G90" s="68"/>
      <c r="H90" s="68"/>
    </row>
    <row r="91" spans="1:8" x14ac:dyDescent="0.25">
      <c r="A91" s="77">
        <v>43060</v>
      </c>
      <c r="B91" s="78" t="s">
        <v>55</v>
      </c>
      <c r="C91" s="78" t="s">
        <v>62</v>
      </c>
      <c r="D91" s="79" t="s">
        <v>176</v>
      </c>
      <c r="E91" s="67">
        <v>1669200</v>
      </c>
      <c r="F91" s="80"/>
      <c r="G91" s="80"/>
      <c r="H91" s="80"/>
    </row>
    <row r="92" spans="1:8" x14ac:dyDescent="0.25">
      <c r="A92" s="69">
        <v>42978</v>
      </c>
      <c r="B92" s="68" t="s">
        <v>59</v>
      </c>
      <c r="C92" s="68" t="s">
        <v>78</v>
      </c>
      <c r="D92" s="66" t="s">
        <v>104</v>
      </c>
      <c r="E92" s="67">
        <v>292110</v>
      </c>
      <c r="F92" s="68"/>
      <c r="G92" s="68"/>
      <c r="H92" s="68"/>
    </row>
    <row r="93" spans="1:8" x14ac:dyDescent="0.25">
      <c r="A93" s="77">
        <v>43025</v>
      </c>
      <c r="B93" s="78" t="s">
        <v>59</v>
      </c>
      <c r="C93" s="78" t="s">
        <v>78</v>
      </c>
      <c r="D93" s="79" t="s">
        <v>79</v>
      </c>
      <c r="E93" s="67">
        <v>52965</v>
      </c>
      <c r="F93" s="80"/>
      <c r="G93" s="80"/>
      <c r="H93" s="80"/>
    </row>
    <row r="94" spans="1:8" x14ac:dyDescent="0.25">
      <c r="A94" s="69">
        <v>42786</v>
      </c>
      <c r="B94" s="68" t="s">
        <v>59</v>
      </c>
      <c r="C94" s="68" t="s">
        <v>60</v>
      </c>
      <c r="D94" s="66" t="s">
        <v>86</v>
      </c>
      <c r="E94" s="67">
        <v>19501.55</v>
      </c>
      <c r="F94" s="68"/>
      <c r="G94" s="68"/>
      <c r="H94" s="68"/>
    </row>
    <row r="95" spans="1:8" x14ac:dyDescent="0.25">
      <c r="A95" s="69">
        <v>42831</v>
      </c>
      <c r="B95" s="68" t="s">
        <v>59</v>
      </c>
      <c r="C95" s="68" t="s">
        <v>60</v>
      </c>
      <c r="D95" s="66" t="s">
        <v>149</v>
      </c>
      <c r="E95" s="67">
        <v>5760</v>
      </c>
      <c r="F95" s="68"/>
      <c r="G95" s="68"/>
      <c r="H95" s="68"/>
    </row>
    <row r="96" spans="1:8" x14ac:dyDescent="0.25">
      <c r="A96" s="69">
        <v>42870</v>
      </c>
      <c r="B96" s="68" t="s">
        <v>59</v>
      </c>
      <c r="C96" s="68" t="s">
        <v>60</v>
      </c>
      <c r="D96" s="66" t="s">
        <v>116</v>
      </c>
      <c r="E96" s="67">
        <v>29954.65</v>
      </c>
      <c r="F96" s="68"/>
      <c r="G96" s="68"/>
      <c r="H96" s="68"/>
    </row>
    <row r="97" spans="1:8" x14ac:dyDescent="0.25">
      <c r="A97" s="69">
        <v>42790</v>
      </c>
      <c r="B97" s="68" t="s">
        <v>55</v>
      </c>
      <c r="C97" s="68" t="s">
        <v>60</v>
      </c>
      <c r="D97" s="66" t="s">
        <v>94</v>
      </c>
      <c r="E97" s="67">
        <v>15087</v>
      </c>
      <c r="F97" s="68"/>
      <c r="G97" s="68"/>
      <c r="H97" s="68"/>
    </row>
    <row r="98" spans="1:8" x14ac:dyDescent="0.25">
      <c r="A98" s="69">
        <v>42835</v>
      </c>
      <c r="B98" s="68" t="s">
        <v>55</v>
      </c>
      <c r="C98" s="68" t="s">
        <v>60</v>
      </c>
      <c r="D98" s="66" t="s">
        <v>74</v>
      </c>
      <c r="E98" s="67">
        <v>21451.75</v>
      </c>
      <c r="F98" s="68"/>
      <c r="G98" s="68"/>
      <c r="H98" s="68"/>
    </row>
    <row r="99" spans="1:8" x14ac:dyDescent="0.25">
      <c r="A99" s="69">
        <v>42850</v>
      </c>
      <c r="B99" s="68" t="s">
        <v>55</v>
      </c>
      <c r="C99" s="68" t="s">
        <v>60</v>
      </c>
      <c r="D99" s="66" t="s">
        <v>86</v>
      </c>
      <c r="E99" s="67">
        <v>15500</v>
      </c>
      <c r="F99" s="68"/>
      <c r="G99" s="68"/>
      <c r="H99" s="68"/>
    </row>
    <row r="100" spans="1:8" x14ac:dyDescent="0.25">
      <c r="A100" s="69">
        <v>42863</v>
      </c>
      <c r="B100" s="68" t="s">
        <v>55</v>
      </c>
      <c r="C100" s="68" t="s">
        <v>60</v>
      </c>
      <c r="D100" s="66" t="s">
        <v>100</v>
      </c>
      <c r="E100" s="67">
        <v>13482</v>
      </c>
      <c r="F100" s="68"/>
      <c r="G100" s="68"/>
      <c r="H100" s="68"/>
    </row>
    <row r="101" spans="1:8" x14ac:dyDescent="0.25">
      <c r="A101" s="69">
        <v>42867</v>
      </c>
      <c r="B101" s="68" t="s">
        <v>55</v>
      </c>
      <c r="C101" s="68" t="s">
        <v>60</v>
      </c>
      <c r="D101" s="66" t="s">
        <v>105</v>
      </c>
      <c r="E101" s="67">
        <v>29967.63</v>
      </c>
      <c r="F101" s="68"/>
      <c r="G101" s="68"/>
      <c r="H101" s="68"/>
    </row>
    <row r="102" spans="1:8" x14ac:dyDescent="0.25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5">
      <c r="A103" s="69">
        <v>42892</v>
      </c>
      <c r="B103" s="68" t="s">
        <v>55</v>
      </c>
      <c r="C103" s="68" t="s">
        <v>60</v>
      </c>
      <c r="D103" s="66" t="s">
        <v>75</v>
      </c>
      <c r="E103" s="67">
        <v>17468.25</v>
      </c>
      <c r="F103" s="68"/>
      <c r="G103" s="68"/>
      <c r="H103" s="68"/>
    </row>
    <row r="104" spans="1:8" x14ac:dyDescent="0.25">
      <c r="A104" s="69">
        <v>42908</v>
      </c>
      <c r="B104" s="68" t="s">
        <v>55</v>
      </c>
      <c r="C104" s="68" t="s">
        <v>60</v>
      </c>
      <c r="D104" s="66" t="s">
        <v>105</v>
      </c>
      <c r="E104" s="67">
        <v>28777.43</v>
      </c>
      <c r="F104" s="68"/>
      <c r="G104" s="68"/>
      <c r="H104" s="68"/>
    </row>
    <row r="105" spans="1:8" x14ac:dyDescent="0.25">
      <c r="A105" s="69">
        <v>42912</v>
      </c>
      <c r="B105" s="68" t="s">
        <v>55</v>
      </c>
      <c r="C105" s="68" t="s">
        <v>60</v>
      </c>
      <c r="D105" s="66" t="s">
        <v>75</v>
      </c>
      <c r="E105" s="67">
        <v>3150</v>
      </c>
      <c r="F105" s="68"/>
      <c r="G105" s="68"/>
      <c r="H105" s="68"/>
    </row>
    <row r="106" spans="1:8" x14ac:dyDescent="0.25">
      <c r="A106" s="69">
        <v>42927</v>
      </c>
      <c r="B106" s="68" t="s">
        <v>55</v>
      </c>
      <c r="C106" s="68" t="s">
        <v>60</v>
      </c>
      <c r="D106" s="66" t="s">
        <v>95</v>
      </c>
      <c r="E106" s="67">
        <v>4571.04</v>
      </c>
      <c r="F106" s="68"/>
      <c r="G106" s="68"/>
      <c r="H106" s="68"/>
    </row>
    <row r="107" spans="1:8" x14ac:dyDescent="0.25">
      <c r="A107" s="69">
        <v>42933</v>
      </c>
      <c r="B107" s="68" t="s">
        <v>55</v>
      </c>
      <c r="C107" s="68" t="s">
        <v>60</v>
      </c>
      <c r="D107" s="66" t="s">
        <v>99</v>
      </c>
      <c r="E107" s="67">
        <v>4705.8599999999997</v>
      </c>
      <c r="F107" s="68"/>
      <c r="G107" s="68"/>
      <c r="H107" s="68"/>
    </row>
    <row r="108" spans="1:8" x14ac:dyDescent="0.25">
      <c r="A108" s="69">
        <v>42936</v>
      </c>
      <c r="B108" s="68" t="s">
        <v>55</v>
      </c>
      <c r="C108" s="68" t="s">
        <v>60</v>
      </c>
      <c r="D108" s="66" t="s">
        <v>154</v>
      </c>
      <c r="E108" s="67">
        <v>13054</v>
      </c>
      <c r="F108" s="68"/>
      <c r="G108" s="68"/>
      <c r="H108" s="68"/>
    </row>
    <row r="109" spans="1:8" x14ac:dyDescent="0.25">
      <c r="A109" s="69">
        <v>42937</v>
      </c>
      <c r="B109" s="68" t="s">
        <v>55</v>
      </c>
      <c r="C109" s="68" t="s">
        <v>60</v>
      </c>
      <c r="D109" s="66" t="s">
        <v>112</v>
      </c>
      <c r="E109" s="67">
        <v>17141</v>
      </c>
      <c r="F109" s="68"/>
      <c r="G109" s="68"/>
      <c r="H109" s="68"/>
    </row>
    <row r="110" spans="1:8" x14ac:dyDescent="0.25">
      <c r="A110" s="69">
        <v>42937</v>
      </c>
      <c r="B110" s="68" t="s">
        <v>55</v>
      </c>
      <c r="C110" s="68" t="s">
        <v>60</v>
      </c>
      <c r="D110" s="66" t="s">
        <v>97</v>
      </c>
      <c r="E110" s="67">
        <v>15000</v>
      </c>
      <c r="F110" s="68"/>
      <c r="G110" s="68"/>
      <c r="H110" s="68"/>
    </row>
    <row r="111" spans="1:8" x14ac:dyDescent="0.25">
      <c r="A111" s="69">
        <v>42942</v>
      </c>
      <c r="B111" s="68" t="s">
        <v>55</v>
      </c>
      <c r="C111" s="68" t="s">
        <v>60</v>
      </c>
      <c r="D111" s="66" t="s">
        <v>113</v>
      </c>
      <c r="E111" s="67">
        <v>6420</v>
      </c>
      <c r="F111" s="68"/>
      <c r="G111" s="68"/>
      <c r="H111" s="68"/>
    </row>
    <row r="112" spans="1:8" x14ac:dyDescent="0.25">
      <c r="A112" s="69">
        <v>42942</v>
      </c>
      <c r="B112" s="68" t="s">
        <v>55</v>
      </c>
      <c r="C112" s="68" t="s">
        <v>60</v>
      </c>
      <c r="D112" s="66" t="s">
        <v>101</v>
      </c>
      <c r="E112" s="67">
        <v>3701.67</v>
      </c>
      <c r="F112" s="68"/>
      <c r="G112" s="68"/>
      <c r="H112" s="68"/>
    </row>
    <row r="113" spans="1:8" x14ac:dyDescent="0.25">
      <c r="A113" s="69">
        <v>42950</v>
      </c>
      <c r="B113" s="68" t="s">
        <v>55</v>
      </c>
      <c r="C113" s="68" t="s">
        <v>60</v>
      </c>
      <c r="D113" s="66" t="s">
        <v>95</v>
      </c>
      <c r="E113" s="67">
        <v>14175</v>
      </c>
      <c r="F113" s="68"/>
      <c r="G113" s="68"/>
      <c r="H113" s="68"/>
    </row>
    <row r="114" spans="1:8" x14ac:dyDescent="0.25">
      <c r="A114" s="69">
        <v>42956</v>
      </c>
      <c r="B114" s="68" t="s">
        <v>55</v>
      </c>
      <c r="C114" s="68" t="s">
        <v>60</v>
      </c>
      <c r="D114" s="66" t="s">
        <v>95</v>
      </c>
      <c r="E114" s="67">
        <v>3530</v>
      </c>
      <c r="F114" s="68"/>
      <c r="G114" s="68"/>
      <c r="H114" s="68"/>
    </row>
    <row r="115" spans="1:8" x14ac:dyDescent="0.25">
      <c r="A115" s="69">
        <v>42958</v>
      </c>
      <c r="B115" s="68" t="s">
        <v>55</v>
      </c>
      <c r="C115" s="68" t="s">
        <v>60</v>
      </c>
      <c r="D115" s="66" t="s">
        <v>69</v>
      </c>
      <c r="E115" s="67">
        <v>12000</v>
      </c>
      <c r="F115" s="68"/>
      <c r="G115" s="68"/>
      <c r="H115" s="68"/>
    </row>
    <row r="116" spans="1:8" x14ac:dyDescent="0.25">
      <c r="A116" s="69">
        <v>42963</v>
      </c>
      <c r="B116" s="68" t="s">
        <v>55</v>
      </c>
      <c r="C116" s="68" t="s">
        <v>60</v>
      </c>
      <c r="D116" s="66" t="s">
        <v>112</v>
      </c>
      <c r="E116" s="67">
        <v>10362.950000000001</v>
      </c>
      <c r="F116" s="68"/>
      <c r="G116" s="68"/>
      <c r="H116" s="68"/>
    </row>
    <row r="117" spans="1:8" x14ac:dyDescent="0.25">
      <c r="A117" s="69">
        <v>42965</v>
      </c>
      <c r="B117" s="68" t="s">
        <v>55</v>
      </c>
      <c r="C117" s="68" t="s">
        <v>60</v>
      </c>
      <c r="D117" s="66" t="s">
        <v>115</v>
      </c>
      <c r="E117" s="67">
        <v>20398.48</v>
      </c>
      <c r="F117" s="68"/>
      <c r="G117" s="68"/>
      <c r="H117" s="68"/>
    </row>
    <row r="118" spans="1:8" x14ac:dyDescent="0.25">
      <c r="A118" s="69">
        <v>42969</v>
      </c>
      <c r="B118" s="68" t="s">
        <v>55</v>
      </c>
      <c r="C118" s="68" t="s">
        <v>60</v>
      </c>
      <c r="D118" s="66" t="s">
        <v>87</v>
      </c>
      <c r="E118" s="67">
        <v>7490</v>
      </c>
      <c r="F118" s="68"/>
      <c r="G118" s="68"/>
      <c r="H118" s="68"/>
    </row>
    <row r="119" spans="1:8" x14ac:dyDescent="0.25">
      <c r="A119" s="69">
        <v>42969</v>
      </c>
      <c r="B119" s="68" t="s">
        <v>55</v>
      </c>
      <c r="C119" s="68" t="s">
        <v>60</v>
      </c>
      <c r="D119" s="66" t="s">
        <v>71</v>
      </c>
      <c r="E119" s="67">
        <v>13800</v>
      </c>
      <c r="F119" s="68"/>
      <c r="G119" s="68"/>
      <c r="H119" s="68"/>
    </row>
    <row r="120" spans="1:8" x14ac:dyDescent="0.25">
      <c r="A120" s="69">
        <v>42970</v>
      </c>
      <c r="B120" s="68" t="s">
        <v>55</v>
      </c>
      <c r="C120" s="68" t="s">
        <v>60</v>
      </c>
      <c r="D120" s="66" t="s">
        <v>105</v>
      </c>
      <c r="E120" s="67">
        <v>9737</v>
      </c>
      <c r="F120" s="68"/>
      <c r="G120" s="68"/>
      <c r="H120" s="68"/>
    </row>
    <row r="121" spans="1:8" x14ac:dyDescent="0.25">
      <c r="A121" s="69">
        <v>42977</v>
      </c>
      <c r="B121" s="68" t="s">
        <v>55</v>
      </c>
      <c r="C121" s="68" t="s">
        <v>60</v>
      </c>
      <c r="D121" s="66" t="s">
        <v>112</v>
      </c>
      <c r="E121" s="67">
        <v>13987.25</v>
      </c>
      <c r="F121" s="68"/>
      <c r="G121" s="68"/>
      <c r="H121" s="68"/>
    </row>
    <row r="122" spans="1:8" x14ac:dyDescent="0.25">
      <c r="A122" s="76">
        <v>42982</v>
      </c>
      <c r="B122" s="68" t="s">
        <v>55</v>
      </c>
      <c r="C122" s="68" t="s">
        <v>60</v>
      </c>
      <c r="D122" s="66" t="s">
        <v>65</v>
      </c>
      <c r="E122" s="67">
        <v>5029</v>
      </c>
      <c r="F122" s="68"/>
      <c r="G122" s="68"/>
      <c r="H122" s="68"/>
    </row>
    <row r="123" spans="1:8" x14ac:dyDescent="0.25">
      <c r="A123" s="76">
        <v>42986</v>
      </c>
      <c r="B123" s="68" t="s">
        <v>55</v>
      </c>
      <c r="C123" s="68" t="s">
        <v>60</v>
      </c>
      <c r="D123" s="66" t="s">
        <v>146</v>
      </c>
      <c r="E123" s="67">
        <v>14800</v>
      </c>
      <c r="F123" s="68"/>
      <c r="G123" s="68"/>
      <c r="H123" s="68"/>
    </row>
    <row r="124" spans="1:8" x14ac:dyDescent="0.25">
      <c r="A124" s="76">
        <v>42989</v>
      </c>
      <c r="B124" s="68" t="s">
        <v>55</v>
      </c>
      <c r="C124" s="68" t="s">
        <v>60</v>
      </c>
      <c r="D124" s="66" t="s">
        <v>125</v>
      </c>
      <c r="E124" s="67">
        <v>20000</v>
      </c>
      <c r="F124" s="68"/>
      <c r="G124" s="68"/>
      <c r="H124" s="68"/>
    </row>
    <row r="125" spans="1:8" x14ac:dyDescent="0.25">
      <c r="A125" s="76">
        <v>42991</v>
      </c>
      <c r="B125" s="68" t="s">
        <v>55</v>
      </c>
      <c r="C125" s="68" t="s">
        <v>60</v>
      </c>
      <c r="D125" s="66" t="s">
        <v>74</v>
      </c>
      <c r="E125" s="67">
        <v>24400</v>
      </c>
      <c r="F125" s="68"/>
      <c r="G125" s="68"/>
      <c r="H125" s="68"/>
    </row>
    <row r="126" spans="1:8" x14ac:dyDescent="0.25">
      <c r="A126" s="76">
        <v>42993</v>
      </c>
      <c r="B126" s="68" t="s">
        <v>55</v>
      </c>
      <c r="C126" s="68" t="s">
        <v>60</v>
      </c>
      <c r="D126" s="66" t="s">
        <v>105</v>
      </c>
      <c r="E126" s="67">
        <v>28239.98</v>
      </c>
      <c r="F126" s="68"/>
      <c r="G126" s="68"/>
      <c r="H126" s="68"/>
    </row>
    <row r="127" spans="1:8" x14ac:dyDescent="0.25">
      <c r="A127" s="76">
        <v>42999</v>
      </c>
      <c r="B127" s="68" t="s">
        <v>55</v>
      </c>
      <c r="C127" s="68" t="s">
        <v>60</v>
      </c>
      <c r="D127" s="66" t="s">
        <v>65</v>
      </c>
      <c r="E127" s="67">
        <v>28890</v>
      </c>
      <c r="F127" s="68"/>
      <c r="G127" s="68"/>
      <c r="H127" s="68"/>
    </row>
    <row r="128" spans="1:8" x14ac:dyDescent="0.25">
      <c r="A128" s="76">
        <v>43000</v>
      </c>
      <c r="B128" s="68" t="s">
        <v>55</v>
      </c>
      <c r="C128" s="68" t="s">
        <v>60</v>
      </c>
      <c r="D128" s="66" t="s">
        <v>142</v>
      </c>
      <c r="E128" s="67">
        <v>11649.09</v>
      </c>
      <c r="F128" s="68"/>
      <c r="G128" s="68"/>
      <c r="H128" s="68"/>
    </row>
    <row r="129" spans="1:8" x14ac:dyDescent="0.25">
      <c r="A129" s="76">
        <v>43005</v>
      </c>
      <c r="B129" s="68" t="s">
        <v>55</v>
      </c>
      <c r="C129" s="68" t="s">
        <v>60</v>
      </c>
      <c r="D129" s="66" t="s">
        <v>72</v>
      </c>
      <c r="E129" s="67">
        <v>20865</v>
      </c>
      <c r="F129" s="68"/>
      <c r="G129" s="68"/>
      <c r="H129" s="68"/>
    </row>
    <row r="130" spans="1:8" x14ac:dyDescent="0.25">
      <c r="A130" s="76">
        <v>43005</v>
      </c>
      <c r="B130" s="68" t="s">
        <v>55</v>
      </c>
      <c r="C130" s="68" t="s">
        <v>60</v>
      </c>
      <c r="D130" s="66" t="s">
        <v>65</v>
      </c>
      <c r="E130" s="67">
        <v>22480</v>
      </c>
      <c r="F130" s="83"/>
      <c r="G130" s="83"/>
      <c r="H130" s="83"/>
    </row>
    <row r="131" spans="1:8" x14ac:dyDescent="0.25">
      <c r="A131" s="76">
        <v>43006</v>
      </c>
      <c r="B131" s="68" t="s">
        <v>55</v>
      </c>
      <c r="C131" s="68" t="s">
        <v>60</v>
      </c>
      <c r="D131" s="66" t="s">
        <v>74</v>
      </c>
      <c r="E131" s="67">
        <v>29990</v>
      </c>
      <c r="F131" s="83"/>
      <c r="G131" s="83"/>
      <c r="H131" s="83"/>
    </row>
    <row r="132" spans="1:8" x14ac:dyDescent="0.25">
      <c r="A132" s="76">
        <v>43010</v>
      </c>
      <c r="B132" s="68" t="s">
        <v>55</v>
      </c>
      <c r="C132" s="68" t="s">
        <v>60</v>
      </c>
      <c r="D132" s="66" t="s">
        <v>74</v>
      </c>
      <c r="E132" s="67">
        <v>4492.5</v>
      </c>
      <c r="F132" s="83"/>
      <c r="G132" s="83"/>
      <c r="H132" s="83"/>
    </row>
    <row r="133" spans="1:8" x14ac:dyDescent="0.25">
      <c r="A133" s="77">
        <v>43014</v>
      </c>
      <c r="B133" s="78" t="s">
        <v>55</v>
      </c>
      <c r="C133" s="78" t="s">
        <v>60</v>
      </c>
      <c r="D133" s="79" t="s">
        <v>92</v>
      </c>
      <c r="E133" s="67">
        <v>9451</v>
      </c>
      <c r="F133" s="80"/>
      <c r="G133" s="80"/>
      <c r="H133" s="80"/>
    </row>
    <row r="134" spans="1:8" x14ac:dyDescent="0.25">
      <c r="A134" s="77">
        <v>43017</v>
      </c>
      <c r="B134" s="78" t="s">
        <v>55</v>
      </c>
      <c r="C134" s="78" t="s">
        <v>60</v>
      </c>
      <c r="D134" s="84" t="s">
        <v>65</v>
      </c>
      <c r="E134" s="67">
        <v>3366.22</v>
      </c>
      <c r="F134" s="80"/>
      <c r="G134" s="80"/>
      <c r="H134" s="80"/>
    </row>
    <row r="135" spans="1:8" x14ac:dyDescent="0.25">
      <c r="A135" s="77">
        <v>43018</v>
      </c>
      <c r="B135" s="78" t="s">
        <v>55</v>
      </c>
      <c r="C135" s="78" t="s">
        <v>60</v>
      </c>
      <c r="D135" s="79" t="s">
        <v>137</v>
      </c>
      <c r="E135" s="67">
        <v>24826.98</v>
      </c>
      <c r="F135" s="80"/>
      <c r="G135" s="80"/>
      <c r="H135" s="80"/>
    </row>
    <row r="136" spans="1:8" x14ac:dyDescent="0.25">
      <c r="A136" s="77">
        <v>43021</v>
      </c>
      <c r="B136" s="78" t="s">
        <v>55</v>
      </c>
      <c r="C136" s="78" t="s">
        <v>60</v>
      </c>
      <c r="D136" s="79" t="s">
        <v>119</v>
      </c>
      <c r="E136" s="67">
        <v>19999.41</v>
      </c>
      <c r="F136" s="80"/>
      <c r="G136" s="80"/>
      <c r="H136" s="80"/>
    </row>
    <row r="137" spans="1:8" x14ac:dyDescent="0.25">
      <c r="A137" s="77">
        <v>43026</v>
      </c>
      <c r="B137" s="78" t="s">
        <v>55</v>
      </c>
      <c r="C137" s="78" t="s">
        <v>60</v>
      </c>
      <c r="D137" s="79" t="s">
        <v>86</v>
      </c>
      <c r="E137" s="67">
        <v>13910</v>
      </c>
      <c r="F137" s="80"/>
      <c r="G137" s="80"/>
      <c r="H137" s="80"/>
    </row>
    <row r="138" spans="1:8" x14ac:dyDescent="0.25">
      <c r="A138" s="77">
        <v>43028</v>
      </c>
      <c r="B138" s="78" t="s">
        <v>55</v>
      </c>
      <c r="C138" s="78" t="s">
        <v>60</v>
      </c>
      <c r="D138" s="79" t="s">
        <v>177</v>
      </c>
      <c r="E138" s="67">
        <v>30000</v>
      </c>
      <c r="F138" s="80"/>
      <c r="G138" s="80"/>
      <c r="H138" s="80"/>
    </row>
    <row r="139" spans="1:8" x14ac:dyDescent="0.25">
      <c r="A139" s="77">
        <v>43031</v>
      </c>
      <c r="B139" s="78" t="s">
        <v>55</v>
      </c>
      <c r="C139" s="78" t="s">
        <v>60</v>
      </c>
      <c r="D139" s="79" t="s">
        <v>133</v>
      </c>
      <c r="E139" s="67">
        <v>29999.86</v>
      </c>
      <c r="F139" s="80"/>
      <c r="G139" s="80"/>
      <c r="H139" s="80"/>
    </row>
    <row r="140" spans="1:8" x14ac:dyDescent="0.25">
      <c r="A140" s="77">
        <v>43052</v>
      </c>
      <c r="B140" s="78" t="s">
        <v>55</v>
      </c>
      <c r="C140" s="78" t="s">
        <v>60</v>
      </c>
      <c r="D140" s="79" t="s">
        <v>89</v>
      </c>
      <c r="E140" s="67">
        <v>29954.01</v>
      </c>
      <c r="F140" s="80"/>
      <c r="G140" s="80"/>
      <c r="H140" s="80"/>
    </row>
    <row r="141" spans="1:8" x14ac:dyDescent="0.25">
      <c r="A141" s="77">
        <v>43062</v>
      </c>
      <c r="B141" s="78" t="s">
        <v>55</v>
      </c>
      <c r="C141" s="78" t="s">
        <v>60</v>
      </c>
      <c r="D141" s="79" t="s">
        <v>86</v>
      </c>
      <c r="E141" s="67">
        <v>29501.99</v>
      </c>
      <c r="F141" s="80"/>
      <c r="G141" s="80"/>
      <c r="H141" s="80"/>
    </row>
    <row r="142" spans="1:8" x14ac:dyDescent="0.25">
      <c r="A142" s="77">
        <v>43066</v>
      </c>
      <c r="B142" s="78" t="s">
        <v>55</v>
      </c>
      <c r="C142" s="78" t="s">
        <v>60</v>
      </c>
      <c r="D142" s="79" t="s">
        <v>86</v>
      </c>
      <c r="E142" s="67">
        <v>17146.75</v>
      </c>
      <c r="F142" s="80"/>
      <c r="G142" s="80"/>
      <c r="H142" s="80"/>
    </row>
    <row r="143" spans="1:8" x14ac:dyDescent="0.25">
      <c r="A143" s="77">
        <v>43014</v>
      </c>
      <c r="B143" s="78" t="s">
        <v>55</v>
      </c>
      <c r="C143" s="78" t="s">
        <v>143</v>
      </c>
      <c r="D143" s="79" t="s">
        <v>142</v>
      </c>
      <c r="E143" s="67">
        <v>7167.63</v>
      </c>
      <c r="F143" s="80"/>
      <c r="G143" s="80"/>
      <c r="H143" s="80"/>
    </row>
    <row r="144" spans="1:8" x14ac:dyDescent="0.25">
      <c r="A144" s="69">
        <v>42755</v>
      </c>
      <c r="B144" s="68" t="s">
        <v>55</v>
      </c>
      <c r="C144" s="68" t="s">
        <v>56</v>
      </c>
      <c r="D144" s="66" t="s">
        <v>94</v>
      </c>
      <c r="E144" s="67">
        <v>73252.2</v>
      </c>
      <c r="F144" s="68"/>
      <c r="G144" s="68"/>
      <c r="H144" s="68"/>
    </row>
    <row r="145" spans="1:8" x14ac:dyDescent="0.25">
      <c r="A145" s="69">
        <v>42888</v>
      </c>
      <c r="B145" s="68" t="s">
        <v>55</v>
      </c>
      <c r="C145" s="68" t="s">
        <v>56</v>
      </c>
      <c r="D145" s="66" t="s">
        <v>114</v>
      </c>
      <c r="E145" s="67">
        <v>507452.59</v>
      </c>
      <c r="F145" s="68"/>
      <c r="G145" s="68"/>
      <c r="H145" s="68"/>
    </row>
    <row r="146" spans="1:8" x14ac:dyDescent="0.25">
      <c r="A146" s="77">
        <v>43018</v>
      </c>
      <c r="B146" s="78" t="s">
        <v>55</v>
      </c>
      <c r="C146" s="78" t="s">
        <v>56</v>
      </c>
      <c r="D146" s="79" t="s">
        <v>57</v>
      </c>
      <c r="E146" s="67">
        <v>185000</v>
      </c>
      <c r="F146" s="80"/>
      <c r="G146" s="80"/>
      <c r="H146" s="80"/>
    </row>
    <row r="147" spans="1:8" x14ac:dyDescent="0.25">
      <c r="A147" s="69">
        <v>42816</v>
      </c>
      <c r="B147" s="68" t="s">
        <v>59</v>
      </c>
      <c r="C147" s="68" t="s">
        <v>64</v>
      </c>
      <c r="D147" s="66" t="s">
        <v>101</v>
      </c>
      <c r="E147" s="67">
        <v>30049.99</v>
      </c>
      <c r="F147" s="68"/>
      <c r="G147" s="68"/>
      <c r="H147" s="68"/>
    </row>
    <row r="148" spans="1:8" x14ac:dyDescent="0.25">
      <c r="A148" s="69">
        <v>42915</v>
      </c>
      <c r="B148" s="68" t="s">
        <v>59</v>
      </c>
      <c r="C148" s="68" t="s">
        <v>64</v>
      </c>
      <c r="D148" s="66" t="s">
        <v>94</v>
      </c>
      <c r="E148" s="67">
        <v>56175</v>
      </c>
      <c r="F148" s="68"/>
      <c r="G148" s="68"/>
      <c r="H148" s="68"/>
    </row>
    <row r="149" spans="1:8" x14ac:dyDescent="0.25">
      <c r="A149" s="69">
        <v>42963</v>
      </c>
      <c r="B149" s="68" t="s">
        <v>59</v>
      </c>
      <c r="C149" s="68" t="s">
        <v>64</v>
      </c>
      <c r="D149" s="66" t="s">
        <v>63</v>
      </c>
      <c r="E149" s="67">
        <v>150000</v>
      </c>
      <c r="F149" s="68"/>
      <c r="G149" s="68"/>
      <c r="H149" s="68"/>
    </row>
    <row r="150" spans="1:8" x14ac:dyDescent="0.25">
      <c r="A150" s="76">
        <v>42993</v>
      </c>
      <c r="B150" s="68" t="s">
        <v>59</v>
      </c>
      <c r="C150" s="68" t="s">
        <v>64</v>
      </c>
      <c r="D150" s="66" t="s">
        <v>76</v>
      </c>
      <c r="E150" s="67">
        <v>32000</v>
      </c>
      <c r="F150" s="68"/>
      <c r="G150" s="68"/>
      <c r="H150" s="68"/>
    </row>
    <row r="151" spans="1:8" x14ac:dyDescent="0.25">
      <c r="A151" s="69">
        <v>42775</v>
      </c>
      <c r="B151" s="68" t="s">
        <v>55</v>
      </c>
      <c r="C151" s="68" t="s">
        <v>64</v>
      </c>
      <c r="D151" s="66" t="s">
        <v>74</v>
      </c>
      <c r="E151" s="67">
        <v>47415</v>
      </c>
      <c r="F151" s="68"/>
      <c r="G151" s="68"/>
      <c r="H151" s="68"/>
    </row>
    <row r="152" spans="1:8" x14ac:dyDescent="0.25">
      <c r="A152" s="69">
        <v>42829</v>
      </c>
      <c r="B152" s="68" t="s">
        <v>55</v>
      </c>
      <c r="C152" s="68" t="s">
        <v>64</v>
      </c>
      <c r="D152" s="66" t="s">
        <v>83</v>
      </c>
      <c r="E152" s="67">
        <v>375000</v>
      </c>
      <c r="F152" s="68"/>
      <c r="G152" s="68"/>
      <c r="H152" s="68"/>
    </row>
    <row r="153" spans="1:8" x14ac:dyDescent="0.25">
      <c r="A153" s="69">
        <v>42837</v>
      </c>
      <c r="B153" s="68" t="s">
        <v>55</v>
      </c>
      <c r="C153" s="68" t="s">
        <v>64</v>
      </c>
      <c r="D153" s="66" t="s">
        <v>90</v>
      </c>
      <c r="E153" s="67">
        <v>150458.04999999999</v>
      </c>
      <c r="F153" s="68"/>
      <c r="G153" s="68"/>
      <c r="H153" s="68"/>
    </row>
    <row r="154" spans="1:8" x14ac:dyDescent="0.25">
      <c r="A154" s="69">
        <v>42873</v>
      </c>
      <c r="B154" s="68" t="s">
        <v>55</v>
      </c>
      <c r="C154" s="68" t="s">
        <v>64</v>
      </c>
      <c r="D154" s="66" t="s">
        <v>74</v>
      </c>
      <c r="E154" s="67">
        <v>119205.74</v>
      </c>
      <c r="F154" s="68"/>
      <c r="G154" s="68"/>
      <c r="H154" s="68"/>
    </row>
    <row r="155" spans="1:8" x14ac:dyDescent="0.25">
      <c r="A155" s="69">
        <v>42899</v>
      </c>
      <c r="B155" s="68" t="s">
        <v>55</v>
      </c>
      <c r="C155" s="68" t="s">
        <v>64</v>
      </c>
      <c r="D155" s="66" t="s">
        <v>98</v>
      </c>
      <c r="E155" s="67">
        <v>77040</v>
      </c>
      <c r="F155" s="80"/>
      <c r="G155" s="80"/>
      <c r="H155" s="80"/>
    </row>
    <row r="156" spans="1:8" x14ac:dyDescent="0.25">
      <c r="A156" s="69">
        <v>42940</v>
      </c>
      <c r="B156" s="68" t="s">
        <v>55</v>
      </c>
      <c r="C156" s="68" t="s">
        <v>64</v>
      </c>
      <c r="D156" s="66" t="s">
        <v>92</v>
      </c>
      <c r="E156" s="67">
        <v>54619.43</v>
      </c>
      <c r="F156" s="68"/>
      <c r="G156" s="68"/>
      <c r="H156" s="68"/>
    </row>
    <row r="157" spans="1:8" x14ac:dyDescent="0.25">
      <c r="A157" s="69">
        <v>42941</v>
      </c>
      <c r="B157" s="68" t="s">
        <v>55</v>
      </c>
      <c r="C157" s="68" t="s">
        <v>64</v>
      </c>
      <c r="D157" s="66" t="s">
        <v>82</v>
      </c>
      <c r="E157" s="67">
        <v>48000</v>
      </c>
      <c r="F157" s="68"/>
      <c r="G157" s="68"/>
      <c r="H157" s="68"/>
    </row>
    <row r="158" spans="1:8" x14ac:dyDescent="0.25">
      <c r="A158" s="69">
        <v>42942</v>
      </c>
      <c r="B158" s="68" t="s">
        <v>55</v>
      </c>
      <c r="C158" s="68" t="s">
        <v>64</v>
      </c>
      <c r="D158" s="66" t="s">
        <v>150</v>
      </c>
      <c r="E158" s="67">
        <v>139000</v>
      </c>
      <c r="F158" s="68"/>
      <c r="G158" s="68"/>
      <c r="H158" s="68"/>
    </row>
    <row r="159" spans="1:8" x14ac:dyDescent="0.25">
      <c r="A159" s="69">
        <v>42948</v>
      </c>
      <c r="B159" s="68" t="s">
        <v>55</v>
      </c>
      <c r="C159" s="68" t="s">
        <v>64</v>
      </c>
      <c r="D159" s="66" t="s">
        <v>73</v>
      </c>
      <c r="E159" s="67">
        <v>63300</v>
      </c>
      <c r="F159" s="68"/>
      <c r="G159" s="68"/>
      <c r="H159" s="68"/>
    </row>
    <row r="160" spans="1:8" x14ac:dyDescent="0.25">
      <c r="A160" s="69">
        <v>42956</v>
      </c>
      <c r="B160" s="68" t="s">
        <v>55</v>
      </c>
      <c r="C160" s="68" t="s">
        <v>64</v>
      </c>
      <c r="D160" s="66" t="s">
        <v>101</v>
      </c>
      <c r="E160" s="67">
        <v>125000</v>
      </c>
      <c r="F160" s="68"/>
      <c r="G160" s="68"/>
      <c r="H160" s="68"/>
    </row>
    <row r="161" spans="1:8" x14ac:dyDescent="0.25">
      <c r="A161" s="69">
        <v>42956</v>
      </c>
      <c r="B161" s="68" t="s">
        <v>55</v>
      </c>
      <c r="C161" s="68" t="s">
        <v>64</v>
      </c>
      <c r="D161" s="66" t="s">
        <v>124</v>
      </c>
      <c r="E161" s="67">
        <v>59807.28</v>
      </c>
      <c r="F161" s="68"/>
      <c r="G161" s="68"/>
      <c r="H161" s="68"/>
    </row>
    <row r="162" spans="1:8" x14ac:dyDescent="0.25">
      <c r="A162" s="69">
        <v>42958</v>
      </c>
      <c r="B162" s="68" t="s">
        <v>55</v>
      </c>
      <c r="C162" s="68" t="s">
        <v>64</v>
      </c>
      <c r="D162" s="66" t="s">
        <v>115</v>
      </c>
      <c r="E162" s="67">
        <v>158520.5</v>
      </c>
      <c r="F162" s="68"/>
      <c r="G162" s="68"/>
      <c r="H162" s="68"/>
    </row>
    <row r="163" spans="1:8" x14ac:dyDescent="0.25">
      <c r="A163" s="69">
        <v>42964</v>
      </c>
      <c r="B163" s="68" t="s">
        <v>55</v>
      </c>
      <c r="C163" s="68" t="s">
        <v>64</v>
      </c>
      <c r="D163" s="66" t="s">
        <v>77</v>
      </c>
      <c r="E163" s="67">
        <v>4215000</v>
      </c>
      <c r="F163" s="68"/>
      <c r="G163" s="68"/>
      <c r="H163" s="68"/>
    </row>
    <row r="164" spans="1:8" x14ac:dyDescent="0.25">
      <c r="A164" s="69">
        <v>42970</v>
      </c>
      <c r="B164" s="68" t="s">
        <v>55</v>
      </c>
      <c r="C164" s="68" t="s">
        <v>64</v>
      </c>
      <c r="D164" s="66" t="s">
        <v>178</v>
      </c>
      <c r="E164" s="67">
        <v>53000</v>
      </c>
      <c r="F164" s="68"/>
      <c r="G164" s="68"/>
      <c r="H164" s="68"/>
    </row>
    <row r="165" spans="1:8" x14ac:dyDescent="0.25">
      <c r="A165" s="69">
        <v>42972</v>
      </c>
      <c r="B165" s="68" t="s">
        <v>55</v>
      </c>
      <c r="C165" s="68" t="s">
        <v>64</v>
      </c>
      <c r="D165" s="66" t="s">
        <v>179</v>
      </c>
      <c r="E165" s="67">
        <v>60000</v>
      </c>
      <c r="F165" s="68"/>
      <c r="G165" s="68"/>
      <c r="H165" s="68"/>
    </row>
    <row r="166" spans="1:8" x14ac:dyDescent="0.25">
      <c r="A166" s="76">
        <v>42979</v>
      </c>
      <c r="B166" s="68" t="s">
        <v>55</v>
      </c>
      <c r="C166" s="68" t="s">
        <v>64</v>
      </c>
      <c r="D166" s="66" t="s">
        <v>152</v>
      </c>
      <c r="E166" s="67">
        <v>50696</v>
      </c>
      <c r="F166" s="68"/>
      <c r="G166" s="68"/>
      <c r="H166" s="68"/>
    </row>
    <row r="167" spans="1:8" x14ac:dyDescent="0.25">
      <c r="A167" s="76">
        <v>42983</v>
      </c>
      <c r="B167" s="68" t="s">
        <v>55</v>
      </c>
      <c r="C167" s="68" t="s">
        <v>64</v>
      </c>
      <c r="D167" s="66" t="s">
        <v>92</v>
      </c>
      <c r="E167" s="67">
        <v>406172</v>
      </c>
      <c r="F167" s="68"/>
      <c r="G167" s="68"/>
      <c r="H167" s="68"/>
    </row>
    <row r="168" spans="1:8" x14ac:dyDescent="0.25">
      <c r="A168" s="76">
        <v>42983</v>
      </c>
      <c r="B168" s="68" t="s">
        <v>55</v>
      </c>
      <c r="C168" s="68" t="s">
        <v>64</v>
      </c>
      <c r="D168" s="66" t="s">
        <v>118</v>
      </c>
      <c r="E168" s="67">
        <v>342400</v>
      </c>
      <c r="F168" s="68"/>
      <c r="G168" s="68"/>
      <c r="H168" s="68"/>
    </row>
    <row r="169" spans="1:8" x14ac:dyDescent="0.25">
      <c r="A169" s="76">
        <v>42984</v>
      </c>
      <c r="B169" s="68" t="s">
        <v>55</v>
      </c>
      <c r="C169" s="68" t="s">
        <v>64</v>
      </c>
      <c r="D169" s="66" t="s">
        <v>92</v>
      </c>
      <c r="E169" s="67">
        <v>54313.2</v>
      </c>
      <c r="F169" s="68"/>
      <c r="G169" s="68"/>
      <c r="H169" s="68"/>
    </row>
    <row r="170" spans="1:8" x14ac:dyDescent="0.25">
      <c r="A170" s="76">
        <v>42986</v>
      </c>
      <c r="B170" s="68" t="s">
        <v>55</v>
      </c>
      <c r="C170" s="68" t="s">
        <v>64</v>
      </c>
      <c r="D170" s="66" t="s">
        <v>128</v>
      </c>
      <c r="E170" s="67">
        <v>34999.379999999997</v>
      </c>
      <c r="F170" s="68"/>
      <c r="G170" s="68"/>
      <c r="H170" s="68"/>
    </row>
    <row r="171" spans="1:8" x14ac:dyDescent="0.25">
      <c r="A171" s="76">
        <v>42986</v>
      </c>
      <c r="B171" s="68" t="s">
        <v>55</v>
      </c>
      <c r="C171" s="68" t="s">
        <v>64</v>
      </c>
      <c r="D171" s="66" t="s">
        <v>71</v>
      </c>
      <c r="E171" s="67">
        <v>57660</v>
      </c>
      <c r="F171" s="68"/>
      <c r="G171" s="68"/>
      <c r="H171" s="68"/>
    </row>
    <row r="172" spans="1:8" x14ac:dyDescent="0.25">
      <c r="A172" s="76">
        <v>42989</v>
      </c>
      <c r="B172" s="68" t="s">
        <v>55</v>
      </c>
      <c r="C172" s="68" t="s">
        <v>64</v>
      </c>
      <c r="D172" s="66" t="s">
        <v>180</v>
      </c>
      <c r="E172" s="67">
        <v>249203</v>
      </c>
      <c r="F172" s="68"/>
      <c r="G172" s="68"/>
      <c r="H172" s="68"/>
    </row>
    <row r="173" spans="1:8" x14ac:dyDescent="0.25">
      <c r="A173" s="76">
        <v>42993</v>
      </c>
      <c r="B173" s="68" t="s">
        <v>55</v>
      </c>
      <c r="C173" s="68" t="s">
        <v>64</v>
      </c>
      <c r="D173" s="66" t="s">
        <v>181</v>
      </c>
      <c r="E173" s="67">
        <v>60187.5</v>
      </c>
      <c r="F173" s="68"/>
      <c r="G173" s="68"/>
      <c r="H173" s="68"/>
    </row>
    <row r="174" spans="1:8" x14ac:dyDescent="0.25">
      <c r="A174" s="76">
        <v>42997</v>
      </c>
      <c r="B174" s="68" t="s">
        <v>55</v>
      </c>
      <c r="C174" s="68" t="s">
        <v>64</v>
      </c>
      <c r="D174" s="66" t="s">
        <v>91</v>
      </c>
      <c r="E174" s="67">
        <v>85118.5</v>
      </c>
      <c r="F174" s="68"/>
      <c r="G174" s="68"/>
      <c r="H174" s="68"/>
    </row>
    <row r="175" spans="1:8" x14ac:dyDescent="0.25">
      <c r="A175" s="76">
        <v>43005</v>
      </c>
      <c r="B175" s="68" t="s">
        <v>55</v>
      </c>
      <c r="C175" s="68" t="s">
        <v>64</v>
      </c>
      <c r="D175" s="66" t="s">
        <v>84</v>
      </c>
      <c r="E175" s="67">
        <v>99720</v>
      </c>
      <c r="F175" s="83"/>
      <c r="G175" s="83"/>
      <c r="H175" s="83"/>
    </row>
    <row r="176" spans="1:8" x14ac:dyDescent="0.25">
      <c r="A176" s="77">
        <v>43027</v>
      </c>
      <c r="B176" s="78" t="s">
        <v>55</v>
      </c>
      <c r="C176" s="78" t="s">
        <v>64</v>
      </c>
      <c r="D176" s="79" t="s">
        <v>74</v>
      </c>
      <c r="E176" s="67">
        <v>63000</v>
      </c>
      <c r="F176" s="80"/>
      <c r="G176" s="80"/>
      <c r="H176" s="80"/>
    </row>
    <row r="177" spans="1:8" x14ac:dyDescent="0.25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5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5">
      <c r="A179" s="77">
        <v>43031</v>
      </c>
      <c r="B179" s="78" t="s">
        <v>55</v>
      </c>
      <c r="C179" s="78" t="s">
        <v>64</v>
      </c>
      <c r="D179" s="79" t="s">
        <v>74</v>
      </c>
      <c r="E179" s="67">
        <v>129555</v>
      </c>
      <c r="F179" s="80"/>
      <c r="G179" s="80"/>
      <c r="H179" s="80"/>
    </row>
    <row r="180" spans="1:8" x14ac:dyDescent="0.25">
      <c r="A180" s="77">
        <v>43054</v>
      </c>
      <c r="B180" s="78" t="s">
        <v>55</v>
      </c>
      <c r="C180" s="78" t="s">
        <v>64</v>
      </c>
      <c r="D180" s="79" t="s">
        <v>110</v>
      </c>
      <c r="E180" s="67">
        <v>34154.400000000001</v>
      </c>
      <c r="F180" s="80"/>
      <c r="G180" s="80"/>
      <c r="H180" s="80"/>
    </row>
    <row r="181" spans="1:8" x14ac:dyDescent="0.25">
      <c r="A181" s="77">
        <v>43054</v>
      </c>
      <c r="B181" s="78" t="s">
        <v>55</v>
      </c>
      <c r="C181" s="78" t="s">
        <v>64</v>
      </c>
      <c r="D181" s="79" t="s">
        <v>151</v>
      </c>
      <c r="E181" s="67">
        <v>38500</v>
      </c>
      <c r="F181" s="80"/>
      <c r="G181" s="80"/>
      <c r="H181" s="80"/>
    </row>
    <row r="182" spans="1:8" x14ac:dyDescent="0.25">
      <c r="A182" s="77">
        <v>43059</v>
      </c>
      <c r="B182" s="78" t="s">
        <v>55</v>
      </c>
      <c r="C182" s="78" t="s">
        <v>64</v>
      </c>
      <c r="D182" s="66" t="s">
        <v>92</v>
      </c>
      <c r="E182" s="67">
        <v>249116.33</v>
      </c>
      <c r="F182" s="80"/>
      <c r="G182" s="80"/>
      <c r="H182" s="80"/>
    </row>
    <row r="183" spans="1:8" x14ac:dyDescent="0.25">
      <c r="A183" s="77">
        <v>43061</v>
      </c>
      <c r="B183" s="78" t="s">
        <v>55</v>
      </c>
      <c r="C183" s="78" t="s">
        <v>64</v>
      </c>
      <c r="D183" s="79" t="s">
        <v>68</v>
      </c>
      <c r="E183" s="67">
        <v>87000</v>
      </c>
      <c r="F183" s="80"/>
      <c r="G183" s="80"/>
      <c r="H183" s="80"/>
    </row>
    <row r="184" spans="1:8" x14ac:dyDescent="0.25">
      <c r="A184" s="77">
        <v>43062</v>
      </c>
      <c r="B184" s="78" t="s">
        <v>55</v>
      </c>
      <c r="C184" s="78" t="s">
        <v>64</v>
      </c>
      <c r="D184" s="79" t="s">
        <v>92</v>
      </c>
      <c r="E184" s="67">
        <v>38092</v>
      </c>
      <c r="F184" s="80"/>
      <c r="G184" s="80"/>
      <c r="H184" s="80"/>
    </row>
    <row r="185" spans="1:8" x14ac:dyDescent="0.25">
      <c r="A185" s="77">
        <v>43066</v>
      </c>
      <c r="B185" s="78" t="s">
        <v>55</v>
      </c>
      <c r="C185" s="78" t="s">
        <v>64</v>
      </c>
      <c r="D185" s="79" t="s">
        <v>112</v>
      </c>
      <c r="E185" s="67">
        <v>227836.15</v>
      </c>
      <c r="F185" s="80"/>
      <c r="G185" s="80"/>
      <c r="H185" s="80"/>
    </row>
    <row r="186" spans="1:8" x14ac:dyDescent="0.25">
      <c r="A186" s="69">
        <v>42956</v>
      </c>
      <c r="B186" s="68" t="s">
        <v>147</v>
      </c>
      <c r="C186" s="68" t="s">
        <v>64</v>
      </c>
      <c r="D186" s="66" t="s">
        <v>148</v>
      </c>
      <c r="E186" s="67">
        <v>4685000</v>
      </c>
      <c r="F186" s="68"/>
      <c r="G186" s="68"/>
      <c r="H186" s="68"/>
    </row>
    <row r="187" spans="1:8" x14ac:dyDescent="0.25">
      <c r="A187" s="69">
        <v>42786</v>
      </c>
      <c r="B187" s="68" t="s">
        <v>59</v>
      </c>
      <c r="C187" s="68" t="s">
        <v>67</v>
      </c>
      <c r="D187" s="66" t="s">
        <v>96</v>
      </c>
      <c r="E187" s="67">
        <v>1680000</v>
      </c>
      <c r="F187" s="68"/>
      <c r="G187" s="68"/>
      <c r="H187" s="68"/>
    </row>
    <row r="188" spans="1:8" x14ac:dyDescent="0.25">
      <c r="A188" s="69">
        <v>42929</v>
      </c>
      <c r="B188" s="68" t="s">
        <v>59</v>
      </c>
      <c r="C188" s="68" t="s">
        <v>67</v>
      </c>
      <c r="D188" s="66" t="s">
        <v>86</v>
      </c>
      <c r="E188" s="67">
        <v>6163151.9400000004</v>
      </c>
      <c r="F188" s="68"/>
      <c r="G188" s="68"/>
      <c r="H188" s="68"/>
    </row>
    <row r="189" spans="1:8" x14ac:dyDescent="0.25">
      <c r="A189" s="69">
        <v>42951</v>
      </c>
      <c r="B189" s="68" t="s">
        <v>59</v>
      </c>
      <c r="C189" s="68" t="s">
        <v>67</v>
      </c>
      <c r="D189" s="66" t="s">
        <v>111</v>
      </c>
      <c r="E189" s="67">
        <v>159500000</v>
      </c>
      <c r="F189" s="68"/>
      <c r="G189" s="68"/>
      <c r="H189" s="68"/>
    </row>
    <row r="190" spans="1:8" x14ac:dyDescent="0.25">
      <c r="A190" s="69">
        <v>42963</v>
      </c>
      <c r="B190" s="68" t="s">
        <v>59</v>
      </c>
      <c r="C190" s="68" t="s">
        <v>67</v>
      </c>
      <c r="D190" s="66" t="s">
        <v>118</v>
      </c>
      <c r="E190" s="67">
        <v>14445000</v>
      </c>
      <c r="F190" s="68"/>
      <c r="G190" s="68"/>
      <c r="H190" s="68"/>
    </row>
    <row r="191" spans="1:8" x14ac:dyDescent="0.25">
      <c r="A191" s="76">
        <v>42993</v>
      </c>
      <c r="B191" s="68" t="s">
        <v>59</v>
      </c>
      <c r="C191" s="68" t="s">
        <v>67</v>
      </c>
      <c r="D191" s="66" t="s">
        <v>106</v>
      </c>
      <c r="E191" s="67">
        <v>107620.21</v>
      </c>
      <c r="F191" s="68"/>
      <c r="G191" s="68"/>
      <c r="H191" s="68"/>
    </row>
    <row r="192" spans="1:8" x14ac:dyDescent="0.25">
      <c r="A192" s="77">
        <v>43034</v>
      </c>
      <c r="B192" s="78" t="s">
        <v>59</v>
      </c>
      <c r="C192" s="78" t="s">
        <v>67</v>
      </c>
      <c r="D192" s="79" t="s">
        <v>106</v>
      </c>
      <c r="E192" s="67">
        <v>107273.08</v>
      </c>
      <c r="F192" s="80"/>
      <c r="G192" s="80"/>
      <c r="H192" s="80"/>
    </row>
    <row r="193" spans="1:8" x14ac:dyDescent="0.25">
      <c r="A193" s="77">
        <v>43060</v>
      </c>
      <c r="B193" s="78" t="s">
        <v>59</v>
      </c>
      <c r="C193" s="78" t="s">
        <v>67</v>
      </c>
      <c r="D193" s="79" t="s">
        <v>145</v>
      </c>
      <c r="E193" s="67">
        <v>1000000</v>
      </c>
      <c r="F193" s="80"/>
      <c r="G193" s="80"/>
      <c r="H193" s="80"/>
    </row>
    <row r="194" spans="1:8" x14ac:dyDescent="0.25">
      <c r="A194" s="77">
        <v>43060</v>
      </c>
      <c r="B194" s="78" t="s">
        <v>59</v>
      </c>
      <c r="C194" s="78" t="s">
        <v>67</v>
      </c>
      <c r="D194" s="79" t="s">
        <v>106</v>
      </c>
      <c r="E194" s="67">
        <v>1832004</v>
      </c>
      <c r="F194" s="80"/>
      <c r="G194" s="80"/>
      <c r="H194" s="80"/>
    </row>
    <row r="195" spans="1:8" x14ac:dyDescent="0.25">
      <c r="A195" s="69">
        <v>42766</v>
      </c>
      <c r="B195" s="68" t="s">
        <v>55</v>
      </c>
      <c r="C195" s="68" t="s">
        <v>67</v>
      </c>
      <c r="D195" s="66" t="s">
        <v>105</v>
      </c>
      <c r="E195" s="67">
        <v>1695370</v>
      </c>
      <c r="F195" s="68"/>
      <c r="G195" s="68"/>
      <c r="H195" s="68"/>
    </row>
    <row r="196" spans="1:8" x14ac:dyDescent="0.25">
      <c r="A196" s="69">
        <v>42766</v>
      </c>
      <c r="B196" s="68" t="s">
        <v>55</v>
      </c>
      <c r="C196" s="68" t="s">
        <v>67</v>
      </c>
      <c r="D196" s="66" t="s">
        <v>134</v>
      </c>
      <c r="E196" s="67">
        <v>662769</v>
      </c>
      <c r="F196" s="68"/>
      <c r="G196" s="68"/>
      <c r="H196" s="68"/>
    </row>
    <row r="197" spans="1:8" x14ac:dyDescent="0.25">
      <c r="A197" s="69">
        <v>42902</v>
      </c>
      <c r="B197" s="68" t="s">
        <v>55</v>
      </c>
      <c r="C197" s="68" t="s">
        <v>67</v>
      </c>
      <c r="D197" s="66" t="s">
        <v>179</v>
      </c>
      <c r="E197" s="67">
        <v>180000</v>
      </c>
      <c r="F197" s="68"/>
      <c r="G197" s="68"/>
      <c r="H197" s="68"/>
    </row>
    <row r="198" spans="1:8" x14ac:dyDescent="0.25">
      <c r="A198" s="77">
        <v>43021</v>
      </c>
      <c r="B198" s="78" t="s">
        <v>55</v>
      </c>
      <c r="C198" s="78" t="s">
        <v>67</v>
      </c>
      <c r="D198" s="79" t="s">
        <v>135</v>
      </c>
      <c r="E198" s="67">
        <v>857001</v>
      </c>
      <c r="F198" s="80"/>
      <c r="G198" s="80"/>
      <c r="H198" s="80"/>
    </row>
    <row r="199" spans="1:8" x14ac:dyDescent="0.25">
      <c r="A199" s="77">
        <v>43069</v>
      </c>
      <c r="B199" s="78" t="s">
        <v>55</v>
      </c>
      <c r="C199" s="78" t="s">
        <v>67</v>
      </c>
      <c r="D199" s="79" t="s">
        <v>141</v>
      </c>
      <c r="E199" s="67">
        <v>610000</v>
      </c>
      <c r="F199" s="80"/>
      <c r="G199" s="80"/>
      <c r="H199" s="80"/>
    </row>
    <row r="200" spans="1:8" x14ac:dyDescent="0.25">
      <c r="A200" s="69">
        <v>42779</v>
      </c>
      <c r="B200" s="68" t="s">
        <v>59</v>
      </c>
      <c r="C200" s="68" t="s">
        <v>80</v>
      </c>
      <c r="D200" s="66" t="s">
        <v>182</v>
      </c>
      <c r="E200" s="67">
        <v>235885.25</v>
      </c>
      <c r="F200" s="68"/>
      <c r="G200" s="68"/>
      <c r="H200" s="68"/>
    </row>
    <row r="201" spans="1:8" x14ac:dyDescent="0.25">
      <c r="A201" s="77">
        <v>43061</v>
      </c>
      <c r="B201" s="78" t="s">
        <v>55</v>
      </c>
      <c r="C201" s="68" t="s">
        <v>80</v>
      </c>
      <c r="D201" s="79" t="s">
        <v>98</v>
      </c>
      <c r="E201" s="67">
        <v>96254.53</v>
      </c>
      <c r="F201" s="80"/>
      <c r="G201" s="80"/>
      <c r="H201" s="80"/>
    </row>
    <row r="202" spans="1:8" x14ac:dyDescent="0.25">
      <c r="A202" s="77">
        <v>43054</v>
      </c>
      <c r="B202" s="78" t="s">
        <v>55</v>
      </c>
      <c r="C202" s="68" t="s">
        <v>80</v>
      </c>
      <c r="D202" s="79" t="s">
        <v>81</v>
      </c>
      <c r="E202" s="67">
        <v>100</v>
      </c>
      <c r="F202" s="80"/>
      <c r="G202" s="80"/>
      <c r="H202" s="80"/>
    </row>
    <row r="203" spans="1:8" x14ac:dyDescent="0.25">
      <c r="C203" s="85">
        <v>118</v>
      </c>
      <c r="E203" s="86">
        <f>SUM(E85:E202)</f>
        <v>305544993.88999999</v>
      </c>
    </row>
    <row r="204" spans="1:8" x14ac:dyDescent="0.25">
      <c r="C204" s="87">
        <f>+C203+C84+C52+C45+C34+C31+C24+C15</f>
        <v>191</v>
      </c>
      <c r="E204" s="88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4">
        <v>42835</v>
      </c>
      <c r="B2" s="60" t="s">
        <v>59</v>
      </c>
      <c r="C2" s="60" t="s">
        <v>62</v>
      </c>
      <c r="D2" s="62" t="s">
        <v>105</v>
      </c>
      <c r="E2" s="65">
        <v>12000000</v>
      </c>
      <c r="F2" s="60" t="s">
        <v>163</v>
      </c>
      <c r="G2" s="60" t="s">
        <v>164</v>
      </c>
      <c r="H2" s="60" t="s">
        <v>166</v>
      </c>
    </row>
    <row r="3" spans="1:8" x14ac:dyDescent="0.25">
      <c r="A3" s="64">
        <v>42891</v>
      </c>
      <c r="B3" s="60" t="s">
        <v>59</v>
      </c>
      <c r="C3" s="60" t="s">
        <v>62</v>
      </c>
      <c r="D3" s="66" t="s">
        <v>63</v>
      </c>
      <c r="E3" s="67">
        <v>18000000</v>
      </c>
      <c r="F3" s="68" t="s">
        <v>163</v>
      </c>
      <c r="G3" s="60" t="s">
        <v>164</v>
      </c>
      <c r="H3" s="60" t="s">
        <v>167</v>
      </c>
    </row>
    <row r="4" spans="1:8" x14ac:dyDescent="0.25">
      <c r="A4" s="69">
        <v>42919</v>
      </c>
      <c r="B4" s="68" t="s">
        <v>59</v>
      </c>
      <c r="C4" s="68" t="s">
        <v>62</v>
      </c>
      <c r="D4" s="66" t="s">
        <v>108</v>
      </c>
      <c r="E4" s="67">
        <v>3716003</v>
      </c>
      <c r="F4" s="68"/>
      <c r="G4" s="68"/>
      <c r="H4" s="68"/>
    </row>
    <row r="5" spans="1:8" x14ac:dyDescent="0.25">
      <c r="A5" s="76">
        <v>42993</v>
      </c>
      <c r="B5" s="68" t="s">
        <v>59</v>
      </c>
      <c r="C5" s="68" t="s">
        <v>62</v>
      </c>
      <c r="D5" s="66" t="s">
        <v>111</v>
      </c>
      <c r="E5" s="67">
        <v>12945596.060000001</v>
      </c>
      <c r="F5" s="68"/>
      <c r="G5" s="68"/>
      <c r="H5" s="68"/>
    </row>
    <row r="6" spans="1:8" x14ac:dyDescent="0.25">
      <c r="A6" s="76">
        <v>42993</v>
      </c>
      <c r="B6" s="68" t="s">
        <v>59</v>
      </c>
      <c r="C6" s="68" t="s">
        <v>62</v>
      </c>
      <c r="D6" s="66" t="s">
        <v>111</v>
      </c>
      <c r="E6" s="67">
        <v>12945596.060000001</v>
      </c>
      <c r="F6" s="68"/>
      <c r="G6" s="68"/>
      <c r="H6" s="68"/>
    </row>
    <row r="7" spans="1:8" x14ac:dyDescent="0.25">
      <c r="A7" s="76">
        <v>42993</v>
      </c>
      <c r="B7" s="68" t="s">
        <v>59</v>
      </c>
      <c r="C7" s="68" t="s">
        <v>62</v>
      </c>
      <c r="D7" s="66" t="s">
        <v>109</v>
      </c>
      <c r="E7" s="67">
        <v>43666342.619999997</v>
      </c>
      <c r="F7" s="68"/>
      <c r="G7" s="68"/>
      <c r="H7" s="68"/>
    </row>
    <row r="8" spans="1:8" x14ac:dyDescent="0.25">
      <c r="A8" s="76">
        <v>42993</v>
      </c>
      <c r="B8" s="68" t="s">
        <v>59</v>
      </c>
      <c r="C8" s="68" t="s">
        <v>62</v>
      </c>
      <c r="D8" s="66" t="s">
        <v>111</v>
      </c>
      <c r="E8" s="67">
        <v>23052257.41</v>
      </c>
      <c r="F8" s="68"/>
      <c r="G8" s="68"/>
      <c r="H8" s="68"/>
    </row>
    <row r="9" spans="1:8" x14ac:dyDescent="0.25">
      <c r="A9" s="69">
        <v>42870</v>
      </c>
      <c r="B9" s="68" t="s">
        <v>55</v>
      </c>
      <c r="C9" s="68" t="s">
        <v>62</v>
      </c>
      <c r="D9" s="66" t="s">
        <v>134</v>
      </c>
      <c r="E9" s="67">
        <v>3210267.5</v>
      </c>
      <c r="F9" s="68"/>
      <c r="G9" s="68"/>
      <c r="H9" s="68"/>
    </row>
    <row r="10" spans="1:8" x14ac:dyDescent="0.25">
      <c r="A10" s="77">
        <v>43060</v>
      </c>
      <c r="B10" s="78" t="s">
        <v>55</v>
      </c>
      <c r="C10" s="78" t="s">
        <v>62</v>
      </c>
      <c r="D10" s="79" t="s">
        <v>176</v>
      </c>
      <c r="E10" s="67">
        <v>1669200</v>
      </c>
      <c r="F10" s="80"/>
      <c r="G10" s="80"/>
      <c r="H10" s="80"/>
    </row>
    <row r="11" spans="1:8" x14ac:dyDescent="0.25">
      <c r="A11" s="77"/>
      <c r="B11" s="78"/>
      <c r="C11" s="89">
        <v>9</v>
      </c>
      <c r="D11" s="90"/>
      <c r="E11" s="75">
        <f>SUM(E2:E10)</f>
        <v>131205262.65000001</v>
      </c>
      <c r="F11" s="80"/>
      <c r="G11" s="80"/>
      <c r="H11" s="80"/>
    </row>
    <row r="12" spans="1:8" x14ac:dyDescent="0.25">
      <c r="A12" s="69">
        <v>42852</v>
      </c>
      <c r="B12" s="68" t="s">
        <v>59</v>
      </c>
      <c r="C12" s="68" t="s">
        <v>78</v>
      </c>
      <c r="D12" s="66" t="s">
        <v>154</v>
      </c>
      <c r="E12" s="67">
        <v>826000</v>
      </c>
      <c r="F12" s="68" t="s">
        <v>163</v>
      </c>
      <c r="G12" s="68" t="s">
        <v>164</v>
      </c>
      <c r="H12" s="68" t="s">
        <v>173</v>
      </c>
    </row>
    <row r="13" spans="1:8" x14ac:dyDescent="0.25">
      <c r="A13" s="69">
        <v>42978</v>
      </c>
      <c r="B13" s="68" t="s">
        <v>59</v>
      </c>
      <c r="C13" s="68" t="s">
        <v>78</v>
      </c>
      <c r="D13" s="66" t="s">
        <v>104</v>
      </c>
      <c r="E13" s="67">
        <v>292110</v>
      </c>
      <c r="F13" s="68"/>
      <c r="G13" s="68"/>
      <c r="H13" s="68"/>
    </row>
    <row r="14" spans="1:8" x14ac:dyDescent="0.25">
      <c r="A14" s="77">
        <v>43025</v>
      </c>
      <c r="B14" s="78" t="s">
        <v>59</v>
      </c>
      <c r="C14" s="78" t="s">
        <v>78</v>
      </c>
      <c r="D14" s="79" t="s">
        <v>79</v>
      </c>
      <c r="E14" s="67">
        <v>52965</v>
      </c>
      <c r="F14" s="80"/>
      <c r="G14" s="80"/>
      <c r="H14" s="80"/>
    </row>
    <row r="15" spans="1:8" x14ac:dyDescent="0.25">
      <c r="A15" s="69">
        <v>42849</v>
      </c>
      <c r="B15" s="68" t="s">
        <v>153</v>
      </c>
      <c r="C15" s="68" t="s">
        <v>78</v>
      </c>
      <c r="D15" s="66" t="s">
        <v>154</v>
      </c>
      <c r="E15" s="67">
        <v>826000</v>
      </c>
      <c r="F15" s="68" t="s">
        <v>163</v>
      </c>
      <c r="G15" s="68" t="s">
        <v>164</v>
      </c>
      <c r="H15" s="68" t="s">
        <v>172</v>
      </c>
    </row>
    <row r="16" spans="1:8" x14ac:dyDescent="0.25">
      <c r="A16" s="69"/>
      <c r="B16" s="68"/>
      <c r="C16" s="73">
        <v>4</v>
      </c>
      <c r="D16" s="74"/>
      <c r="E16" s="75">
        <f>SUM(E12:E15)</f>
        <v>1997075</v>
      </c>
      <c r="F16" s="68"/>
      <c r="G16" s="68"/>
      <c r="H16" s="68"/>
    </row>
    <row r="17" spans="1:8" x14ac:dyDescent="0.25">
      <c r="A17" s="69">
        <v>42786</v>
      </c>
      <c r="B17" s="68" t="s">
        <v>59</v>
      </c>
      <c r="C17" s="68" t="s">
        <v>60</v>
      </c>
      <c r="D17" s="66" t="s">
        <v>86</v>
      </c>
      <c r="E17" s="67">
        <v>19501.55</v>
      </c>
      <c r="F17" s="68"/>
      <c r="G17" s="68"/>
      <c r="H17" s="68"/>
    </row>
    <row r="18" spans="1:8" x14ac:dyDescent="0.25">
      <c r="A18" s="69">
        <v>42811</v>
      </c>
      <c r="B18" s="68" t="s">
        <v>59</v>
      </c>
      <c r="C18" s="68" t="s">
        <v>60</v>
      </c>
      <c r="D18" s="66" t="s">
        <v>61</v>
      </c>
      <c r="E18" s="67">
        <v>25011.25</v>
      </c>
      <c r="F18" s="68" t="s">
        <v>163</v>
      </c>
      <c r="G18" s="68" t="s">
        <v>164</v>
      </c>
      <c r="H18" s="68" t="s">
        <v>165</v>
      </c>
    </row>
    <row r="19" spans="1:8" x14ac:dyDescent="0.25">
      <c r="A19" s="69">
        <v>42816</v>
      </c>
      <c r="B19" s="68" t="s">
        <v>59</v>
      </c>
      <c r="C19" s="68" t="s">
        <v>60</v>
      </c>
      <c r="D19" s="66" t="s">
        <v>101</v>
      </c>
      <c r="E19" s="67">
        <v>9437.4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42831</v>
      </c>
      <c r="B20" s="68" t="s">
        <v>59</v>
      </c>
      <c r="C20" s="68" t="s">
        <v>60</v>
      </c>
      <c r="D20" s="66" t="s">
        <v>149</v>
      </c>
      <c r="E20" s="67">
        <v>5760</v>
      </c>
      <c r="F20" s="68"/>
      <c r="G20" s="68"/>
      <c r="H20" s="68"/>
    </row>
    <row r="21" spans="1:8" x14ac:dyDescent="0.25">
      <c r="A21" s="69">
        <v>42835</v>
      </c>
      <c r="B21" s="68" t="s">
        <v>59</v>
      </c>
      <c r="C21" s="68" t="s">
        <v>60</v>
      </c>
      <c r="D21" s="66" t="s">
        <v>107</v>
      </c>
      <c r="E21" s="67">
        <v>29974.11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42870</v>
      </c>
      <c r="B22" s="68" t="s">
        <v>59</v>
      </c>
      <c r="C22" s="68" t="s">
        <v>60</v>
      </c>
      <c r="D22" s="66" t="s">
        <v>116</v>
      </c>
      <c r="E22" s="67">
        <v>29954.65</v>
      </c>
      <c r="F22" s="68"/>
      <c r="G22" s="68"/>
      <c r="H22" s="68"/>
    </row>
    <row r="23" spans="1:8" x14ac:dyDescent="0.25">
      <c r="A23" s="69">
        <v>42755</v>
      </c>
      <c r="B23" s="68" t="s">
        <v>55</v>
      </c>
      <c r="C23" s="68" t="s">
        <v>60</v>
      </c>
      <c r="D23" s="66" t="s">
        <v>131</v>
      </c>
      <c r="E23" s="67">
        <v>30000</v>
      </c>
      <c r="F23" s="68" t="s">
        <v>163</v>
      </c>
      <c r="G23" s="68" t="s">
        <v>164</v>
      </c>
      <c r="H23" s="68" t="s">
        <v>175</v>
      </c>
    </row>
    <row r="24" spans="1:8" x14ac:dyDescent="0.25">
      <c r="A24" s="69">
        <v>42755</v>
      </c>
      <c r="B24" s="68" t="s">
        <v>55</v>
      </c>
      <c r="C24" s="68" t="s">
        <v>60</v>
      </c>
      <c r="D24" s="66" t="s">
        <v>105</v>
      </c>
      <c r="E24" s="67">
        <v>8100</v>
      </c>
      <c r="F24" s="68" t="s">
        <v>163</v>
      </c>
      <c r="G24" s="68" t="s">
        <v>164</v>
      </c>
      <c r="H24" s="68" t="s">
        <v>175</v>
      </c>
    </row>
    <row r="25" spans="1:8" x14ac:dyDescent="0.25">
      <c r="A25" s="69">
        <v>42758</v>
      </c>
      <c r="B25" s="68" t="s">
        <v>55</v>
      </c>
      <c r="C25" s="68" t="s">
        <v>60</v>
      </c>
      <c r="D25" s="66" t="s">
        <v>105</v>
      </c>
      <c r="E25" s="67">
        <v>8000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42761</v>
      </c>
      <c r="B26" s="68" t="s">
        <v>55</v>
      </c>
      <c r="C26" s="68" t="s">
        <v>60</v>
      </c>
      <c r="D26" s="66" t="s">
        <v>105</v>
      </c>
      <c r="E26" s="67">
        <v>11246.83</v>
      </c>
      <c r="F26" s="68" t="s">
        <v>163</v>
      </c>
      <c r="G26" s="68" t="s">
        <v>164</v>
      </c>
      <c r="H26" s="68" t="s">
        <v>166</v>
      </c>
    </row>
    <row r="27" spans="1:8" x14ac:dyDescent="0.25">
      <c r="A27" s="69">
        <v>42761</v>
      </c>
      <c r="B27" s="68" t="s">
        <v>55</v>
      </c>
      <c r="C27" s="68" t="s">
        <v>60</v>
      </c>
      <c r="D27" s="66" t="s">
        <v>129</v>
      </c>
      <c r="E27" s="67">
        <v>30000</v>
      </c>
      <c r="F27" s="68" t="s">
        <v>163</v>
      </c>
      <c r="G27" s="68" t="s">
        <v>164</v>
      </c>
      <c r="H27" s="68" t="s">
        <v>165</v>
      </c>
    </row>
    <row r="28" spans="1:8" x14ac:dyDescent="0.25">
      <c r="A28" s="69">
        <v>42768</v>
      </c>
      <c r="B28" s="68" t="s">
        <v>55</v>
      </c>
      <c r="C28" s="68" t="s">
        <v>60</v>
      </c>
      <c r="D28" s="66" t="s">
        <v>130</v>
      </c>
      <c r="E28" s="67">
        <v>33500</v>
      </c>
      <c r="F28" s="68" t="s">
        <v>163</v>
      </c>
      <c r="G28" s="68" t="s">
        <v>164</v>
      </c>
      <c r="H28" s="68" t="s">
        <v>175</v>
      </c>
    </row>
    <row r="29" spans="1:8" x14ac:dyDescent="0.25">
      <c r="A29" s="69">
        <v>42779</v>
      </c>
      <c r="B29" s="68" t="s">
        <v>55</v>
      </c>
      <c r="C29" s="68" t="s">
        <v>60</v>
      </c>
      <c r="D29" s="66" t="s">
        <v>121</v>
      </c>
      <c r="E29" s="67">
        <v>29886.75</v>
      </c>
      <c r="F29" s="68" t="s">
        <v>163</v>
      </c>
      <c r="G29" s="68" t="s">
        <v>164</v>
      </c>
      <c r="H29" s="68" t="s">
        <v>175</v>
      </c>
    </row>
    <row r="30" spans="1:8" x14ac:dyDescent="0.25">
      <c r="A30" s="69">
        <v>42786</v>
      </c>
      <c r="B30" s="68" t="s">
        <v>55</v>
      </c>
      <c r="C30" s="68" t="s">
        <v>60</v>
      </c>
      <c r="D30" s="66" t="s">
        <v>123</v>
      </c>
      <c r="E30" s="67">
        <v>18928</v>
      </c>
      <c r="F30" s="68" t="s">
        <v>163</v>
      </c>
      <c r="G30" s="68" t="s">
        <v>164</v>
      </c>
      <c r="H30" s="68" t="s">
        <v>165</v>
      </c>
    </row>
    <row r="31" spans="1:8" x14ac:dyDescent="0.25">
      <c r="A31" s="69">
        <v>42786</v>
      </c>
      <c r="B31" s="68" t="s">
        <v>55</v>
      </c>
      <c r="C31" s="68" t="s">
        <v>60</v>
      </c>
      <c r="D31" s="66" t="s">
        <v>103</v>
      </c>
      <c r="E31" s="67">
        <v>12958.66</v>
      </c>
      <c r="F31" s="68" t="s">
        <v>163</v>
      </c>
      <c r="G31" s="68" t="s">
        <v>164</v>
      </c>
      <c r="H31" s="68" t="s">
        <v>165</v>
      </c>
    </row>
    <row r="32" spans="1:8" x14ac:dyDescent="0.25">
      <c r="A32" s="69">
        <v>42786</v>
      </c>
      <c r="B32" s="68" t="s">
        <v>55</v>
      </c>
      <c r="C32" s="68" t="s">
        <v>60</v>
      </c>
      <c r="D32" s="66" t="s">
        <v>122</v>
      </c>
      <c r="E32" s="67">
        <v>25730</v>
      </c>
      <c r="F32" s="68" t="s">
        <v>163</v>
      </c>
      <c r="G32" s="68" t="s">
        <v>164</v>
      </c>
      <c r="H32" s="68" t="s">
        <v>167</v>
      </c>
    </row>
    <row r="33" spans="1:8" x14ac:dyDescent="0.25">
      <c r="A33" s="69">
        <v>42786</v>
      </c>
      <c r="B33" s="68" t="s">
        <v>55</v>
      </c>
      <c r="C33" s="68" t="s">
        <v>60</v>
      </c>
      <c r="D33" s="66" t="s">
        <v>122</v>
      </c>
      <c r="E33" s="67">
        <v>20000</v>
      </c>
      <c r="F33" s="68" t="s">
        <v>163</v>
      </c>
      <c r="G33" s="68" t="s">
        <v>164</v>
      </c>
      <c r="H33" s="68" t="s">
        <v>175</v>
      </c>
    </row>
    <row r="34" spans="1:8" x14ac:dyDescent="0.25">
      <c r="A34" s="69">
        <v>42787</v>
      </c>
      <c r="B34" s="68" t="s">
        <v>55</v>
      </c>
      <c r="C34" s="68" t="s">
        <v>60</v>
      </c>
      <c r="D34" s="66" t="s">
        <v>85</v>
      </c>
      <c r="E34" s="67">
        <v>12250</v>
      </c>
      <c r="F34" s="68" t="s">
        <v>163</v>
      </c>
      <c r="G34" s="68" t="s">
        <v>164</v>
      </c>
      <c r="H34" s="68" t="s">
        <v>175</v>
      </c>
    </row>
    <row r="35" spans="1:8" x14ac:dyDescent="0.25">
      <c r="A35" s="69">
        <v>42790</v>
      </c>
      <c r="B35" s="68" t="s">
        <v>55</v>
      </c>
      <c r="C35" s="68" t="s">
        <v>60</v>
      </c>
      <c r="D35" s="66" t="s">
        <v>94</v>
      </c>
      <c r="E35" s="67">
        <v>15087</v>
      </c>
      <c r="F35" s="68"/>
      <c r="G35" s="68"/>
      <c r="H35" s="68"/>
    </row>
    <row r="36" spans="1:8" x14ac:dyDescent="0.25">
      <c r="A36" s="69">
        <v>42790</v>
      </c>
      <c r="B36" s="68" t="s">
        <v>55</v>
      </c>
      <c r="C36" s="68" t="s">
        <v>60</v>
      </c>
      <c r="D36" s="66" t="s">
        <v>138</v>
      </c>
      <c r="E36" s="67">
        <v>14500</v>
      </c>
      <c r="F36" s="68" t="s">
        <v>163</v>
      </c>
      <c r="G36" s="68" t="s">
        <v>164</v>
      </c>
      <c r="H36" s="68" t="s">
        <v>175</v>
      </c>
    </row>
    <row r="37" spans="1:8" x14ac:dyDescent="0.25">
      <c r="A37" s="69">
        <v>42790</v>
      </c>
      <c r="B37" s="68" t="s">
        <v>55</v>
      </c>
      <c r="C37" s="68" t="s">
        <v>60</v>
      </c>
      <c r="D37" s="66" t="s">
        <v>105</v>
      </c>
      <c r="E37" s="67">
        <v>30000</v>
      </c>
      <c r="F37" s="68" t="s">
        <v>163</v>
      </c>
      <c r="G37" s="68" t="s">
        <v>164</v>
      </c>
      <c r="H37" s="68" t="s">
        <v>165</v>
      </c>
    </row>
    <row r="38" spans="1:8" x14ac:dyDescent="0.25">
      <c r="A38" s="69">
        <v>42803</v>
      </c>
      <c r="B38" s="68" t="s">
        <v>55</v>
      </c>
      <c r="C38" s="68" t="s">
        <v>60</v>
      </c>
      <c r="D38" s="66" t="s">
        <v>75</v>
      </c>
      <c r="E38" s="67">
        <v>20325</v>
      </c>
      <c r="F38" s="68" t="s">
        <v>163</v>
      </c>
      <c r="G38" s="68" t="s">
        <v>164</v>
      </c>
      <c r="H38" s="68" t="s">
        <v>167</v>
      </c>
    </row>
    <row r="39" spans="1:8" x14ac:dyDescent="0.25">
      <c r="A39" s="69">
        <v>42807</v>
      </c>
      <c r="B39" s="68" t="s">
        <v>55</v>
      </c>
      <c r="C39" s="68" t="s">
        <v>60</v>
      </c>
      <c r="D39" s="66" t="s">
        <v>75</v>
      </c>
      <c r="E39" s="67">
        <v>25680</v>
      </c>
      <c r="F39" s="68" t="s">
        <v>163</v>
      </c>
      <c r="G39" s="68" t="s">
        <v>164</v>
      </c>
      <c r="H39" s="68" t="s">
        <v>175</v>
      </c>
    </row>
    <row r="40" spans="1:8" x14ac:dyDescent="0.25">
      <c r="A40" s="69">
        <v>42810</v>
      </c>
      <c r="B40" s="68" t="s">
        <v>55</v>
      </c>
      <c r="C40" s="68" t="s">
        <v>60</v>
      </c>
      <c r="D40" s="66" t="s">
        <v>105</v>
      </c>
      <c r="E40" s="67">
        <v>24019.9</v>
      </c>
      <c r="F40" s="68" t="s">
        <v>163</v>
      </c>
      <c r="G40" s="68" t="s">
        <v>164</v>
      </c>
      <c r="H40" s="68" t="s">
        <v>165</v>
      </c>
    </row>
    <row r="41" spans="1:8" x14ac:dyDescent="0.25">
      <c r="A41" s="70">
        <v>42818</v>
      </c>
      <c r="B41" s="71" t="s">
        <v>55</v>
      </c>
      <c r="C41" s="71" t="s">
        <v>60</v>
      </c>
      <c r="D41" s="72" t="s">
        <v>107</v>
      </c>
      <c r="E41" s="67">
        <v>3900</v>
      </c>
      <c r="F41" s="71" t="s">
        <v>163</v>
      </c>
      <c r="G41" s="71" t="s">
        <v>164</v>
      </c>
      <c r="H41" s="71" t="s">
        <v>165</v>
      </c>
    </row>
    <row r="42" spans="1:8" x14ac:dyDescent="0.25">
      <c r="A42" s="69">
        <v>42818</v>
      </c>
      <c r="B42" s="68" t="s">
        <v>55</v>
      </c>
      <c r="C42" s="68" t="s">
        <v>60</v>
      </c>
      <c r="D42" s="66" t="s">
        <v>94</v>
      </c>
      <c r="E42" s="67">
        <v>17500</v>
      </c>
      <c r="F42" s="68" t="s">
        <v>163</v>
      </c>
      <c r="G42" s="68" t="s">
        <v>164</v>
      </c>
      <c r="H42" s="68" t="s">
        <v>170</v>
      </c>
    </row>
    <row r="43" spans="1:8" x14ac:dyDescent="0.25">
      <c r="A43" s="69">
        <v>42825</v>
      </c>
      <c r="B43" s="68" t="s">
        <v>55</v>
      </c>
      <c r="C43" s="68" t="s">
        <v>60</v>
      </c>
      <c r="D43" s="66" t="s">
        <v>168</v>
      </c>
      <c r="E43" s="67">
        <v>25000</v>
      </c>
      <c r="F43" s="68" t="s">
        <v>163</v>
      </c>
      <c r="G43" s="68" t="s">
        <v>164</v>
      </c>
      <c r="H43" s="68" t="s">
        <v>169</v>
      </c>
    </row>
    <row r="44" spans="1:8" x14ac:dyDescent="0.25">
      <c r="A44" s="69">
        <v>42825</v>
      </c>
      <c r="B44" s="68" t="s">
        <v>55</v>
      </c>
      <c r="C44" s="68" t="s">
        <v>60</v>
      </c>
      <c r="D44" s="66" t="s">
        <v>105</v>
      </c>
      <c r="E44" s="67">
        <v>15019.75</v>
      </c>
      <c r="F44" s="68" t="s">
        <v>163</v>
      </c>
      <c r="G44" s="68" t="s">
        <v>164</v>
      </c>
      <c r="H44" s="68" t="s">
        <v>175</v>
      </c>
    </row>
    <row r="45" spans="1:8" x14ac:dyDescent="0.25">
      <c r="A45" s="69">
        <v>42828</v>
      </c>
      <c r="B45" s="68" t="s">
        <v>55</v>
      </c>
      <c r="C45" s="68" t="s">
        <v>60</v>
      </c>
      <c r="D45" s="66" t="s">
        <v>75</v>
      </c>
      <c r="E45" s="67">
        <v>5700</v>
      </c>
      <c r="F45" s="68" t="s">
        <v>163</v>
      </c>
      <c r="G45" s="68" t="s">
        <v>164</v>
      </c>
      <c r="H45" s="68" t="s">
        <v>175</v>
      </c>
    </row>
    <row r="46" spans="1:8" x14ac:dyDescent="0.25">
      <c r="A46" s="69">
        <v>42832</v>
      </c>
      <c r="B46" s="68" t="s">
        <v>55</v>
      </c>
      <c r="C46" s="68" t="s">
        <v>60</v>
      </c>
      <c r="D46" s="66" t="s">
        <v>93</v>
      </c>
      <c r="E46" s="67">
        <v>8800.1200000000008</v>
      </c>
      <c r="F46" s="68" t="s">
        <v>163</v>
      </c>
      <c r="G46" s="68" t="s">
        <v>164</v>
      </c>
      <c r="H46" s="68" t="s">
        <v>175</v>
      </c>
    </row>
    <row r="47" spans="1:8" x14ac:dyDescent="0.25">
      <c r="A47" s="69">
        <v>42835</v>
      </c>
      <c r="B47" s="68" t="s">
        <v>55</v>
      </c>
      <c r="C47" s="68" t="s">
        <v>60</v>
      </c>
      <c r="D47" s="66" t="s">
        <v>74</v>
      </c>
      <c r="E47" s="67">
        <v>21451.75</v>
      </c>
      <c r="F47" s="68"/>
      <c r="G47" s="68"/>
      <c r="H47" s="68"/>
    </row>
    <row r="48" spans="1:8" x14ac:dyDescent="0.25">
      <c r="A48" s="69">
        <v>42837</v>
      </c>
      <c r="B48" s="68" t="s">
        <v>55</v>
      </c>
      <c r="C48" s="68" t="s">
        <v>60</v>
      </c>
      <c r="D48" s="66" t="s">
        <v>86</v>
      </c>
      <c r="E48" s="67">
        <v>9430.2000000000007</v>
      </c>
      <c r="F48" s="68" t="s">
        <v>163</v>
      </c>
      <c r="G48" s="68" t="s">
        <v>164</v>
      </c>
      <c r="H48" s="68" t="s">
        <v>175</v>
      </c>
    </row>
    <row r="49" spans="1:8" x14ac:dyDescent="0.25">
      <c r="A49" s="70">
        <v>42843</v>
      </c>
      <c r="B49" s="71" t="s">
        <v>55</v>
      </c>
      <c r="C49" s="71" t="s">
        <v>60</v>
      </c>
      <c r="D49" s="72" t="s">
        <v>74</v>
      </c>
      <c r="E49" s="67">
        <v>15000</v>
      </c>
      <c r="F49" s="71" t="s">
        <v>163</v>
      </c>
      <c r="G49" s="71" t="s">
        <v>164</v>
      </c>
      <c r="H49" s="71" t="s">
        <v>175</v>
      </c>
    </row>
    <row r="50" spans="1:8" x14ac:dyDescent="0.25">
      <c r="A50" s="69">
        <v>42849</v>
      </c>
      <c r="B50" s="68" t="s">
        <v>55</v>
      </c>
      <c r="C50" s="68" t="s">
        <v>60</v>
      </c>
      <c r="D50" s="66" t="s">
        <v>154</v>
      </c>
      <c r="E50" s="67">
        <v>4075.47</v>
      </c>
      <c r="F50" s="68" t="s">
        <v>163</v>
      </c>
      <c r="G50" s="68" t="s">
        <v>164</v>
      </c>
      <c r="H50" s="68" t="s">
        <v>175</v>
      </c>
    </row>
    <row r="51" spans="1:8" x14ac:dyDescent="0.25">
      <c r="A51" s="69">
        <v>42850</v>
      </c>
      <c r="B51" s="68" t="s">
        <v>55</v>
      </c>
      <c r="C51" s="68" t="s">
        <v>60</v>
      </c>
      <c r="D51" s="66" t="s">
        <v>144</v>
      </c>
      <c r="E51" s="67">
        <v>15356.64</v>
      </c>
      <c r="F51" s="68" t="s">
        <v>163</v>
      </c>
      <c r="G51" s="68" t="s">
        <v>164</v>
      </c>
      <c r="H51" s="68" t="s">
        <v>169</v>
      </c>
    </row>
    <row r="52" spans="1:8" x14ac:dyDescent="0.25">
      <c r="A52" s="69">
        <v>42850</v>
      </c>
      <c r="B52" s="68" t="s">
        <v>55</v>
      </c>
      <c r="C52" s="68" t="s">
        <v>60</v>
      </c>
      <c r="D52" s="66" t="s">
        <v>86</v>
      </c>
      <c r="E52" s="67">
        <v>15500</v>
      </c>
      <c r="F52" s="68"/>
      <c r="G52" s="68"/>
      <c r="H52" s="68"/>
    </row>
    <row r="53" spans="1:8" x14ac:dyDescent="0.25">
      <c r="A53" s="69">
        <v>42863</v>
      </c>
      <c r="B53" s="68" t="s">
        <v>55</v>
      </c>
      <c r="C53" s="68" t="s">
        <v>60</v>
      </c>
      <c r="D53" s="66" t="s">
        <v>100</v>
      </c>
      <c r="E53" s="67">
        <v>13482</v>
      </c>
      <c r="F53" s="68"/>
      <c r="G53" s="68"/>
      <c r="H53" s="68"/>
    </row>
    <row r="54" spans="1:8" x14ac:dyDescent="0.25">
      <c r="A54" s="70">
        <v>42864</v>
      </c>
      <c r="B54" s="71" t="s">
        <v>55</v>
      </c>
      <c r="C54" s="71" t="s">
        <v>60</v>
      </c>
      <c r="D54" s="72" t="s">
        <v>142</v>
      </c>
      <c r="E54" s="67">
        <v>11000</v>
      </c>
      <c r="F54" s="71" t="s">
        <v>163</v>
      </c>
      <c r="G54" s="71" t="s">
        <v>164</v>
      </c>
      <c r="H54" s="71" t="s">
        <v>165</v>
      </c>
    </row>
    <row r="55" spans="1:8" x14ac:dyDescent="0.25">
      <c r="A55" s="69">
        <v>42866</v>
      </c>
      <c r="B55" s="68" t="s">
        <v>55</v>
      </c>
      <c r="C55" s="68" t="s">
        <v>60</v>
      </c>
      <c r="D55" s="66" t="s">
        <v>112</v>
      </c>
      <c r="E55" s="67">
        <v>8856.5400000000009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42867</v>
      </c>
      <c r="B56" s="68" t="s">
        <v>55</v>
      </c>
      <c r="C56" s="68" t="s">
        <v>60</v>
      </c>
      <c r="D56" s="66" t="s">
        <v>105</v>
      </c>
      <c r="E56" s="67">
        <v>29957.19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42867</v>
      </c>
      <c r="B57" s="68" t="s">
        <v>55</v>
      </c>
      <c r="C57" s="68" t="s">
        <v>60</v>
      </c>
      <c r="D57" s="66" t="s">
        <v>105</v>
      </c>
      <c r="E57" s="67">
        <v>29967.63</v>
      </c>
      <c r="F57" s="68"/>
      <c r="G57" s="68"/>
      <c r="H57" s="68"/>
    </row>
    <row r="58" spans="1:8" x14ac:dyDescent="0.25">
      <c r="A58" s="70">
        <v>42867</v>
      </c>
      <c r="B58" s="71" t="s">
        <v>55</v>
      </c>
      <c r="C58" s="71" t="s">
        <v>60</v>
      </c>
      <c r="D58" s="72" t="s">
        <v>117</v>
      </c>
      <c r="E58" s="67">
        <v>8630</v>
      </c>
      <c r="F58" s="71" t="s">
        <v>163</v>
      </c>
      <c r="G58" s="71" t="s">
        <v>164</v>
      </c>
      <c r="H58" s="71" t="s">
        <v>175</v>
      </c>
    </row>
    <row r="59" spans="1:8" x14ac:dyDescent="0.25">
      <c r="A59" s="69">
        <v>42885</v>
      </c>
      <c r="B59" s="68" t="s">
        <v>55</v>
      </c>
      <c r="C59" s="68" t="s">
        <v>60</v>
      </c>
      <c r="D59" s="66" t="s">
        <v>75</v>
      </c>
      <c r="E59" s="67">
        <v>5914.28</v>
      </c>
      <c r="F59" s="68"/>
      <c r="G59" s="68"/>
      <c r="H59" s="68"/>
    </row>
    <row r="60" spans="1:8" x14ac:dyDescent="0.25">
      <c r="A60" s="69">
        <v>42892</v>
      </c>
      <c r="B60" s="68" t="s">
        <v>55</v>
      </c>
      <c r="C60" s="68" t="s">
        <v>60</v>
      </c>
      <c r="D60" s="66" t="s">
        <v>75</v>
      </c>
      <c r="E60" s="67">
        <v>17468.25</v>
      </c>
      <c r="F60" s="68"/>
      <c r="G60" s="68"/>
      <c r="H60" s="68"/>
    </row>
    <row r="61" spans="1:8" x14ac:dyDescent="0.25">
      <c r="A61" s="70">
        <v>42894</v>
      </c>
      <c r="B61" s="71" t="s">
        <v>55</v>
      </c>
      <c r="C61" s="71" t="s">
        <v>60</v>
      </c>
      <c r="D61" s="72" t="s">
        <v>113</v>
      </c>
      <c r="E61" s="67">
        <v>16692</v>
      </c>
      <c r="F61" s="71" t="s">
        <v>163</v>
      </c>
      <c r="G61" s="71" t="s">
        <v>164</v>
      </c>
      <c r="H61" s="71" t="s">
        <v>167</v>
      </c>
    </row>
    <row r="62" spans="1:8" x14ac:dyDescent="0.25">
      <c r="A62" s="69">
        <v>42898</v>
      </c>
      <c r="B62" s="68" t="s">
        <v>55</v>
      </c>
      <c r="C62" s="68" t="s">
        <v>60</v>
      </c>
      <c r="D62" s="66" t="s">
        <v>75</v>
      </c>
      <c r="E62" s="67">
        <v>6200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42898</v>
      </c>
      <c r="B63" s="68" t="s">
        <v>55</v>
      </c>
      <c r="C63" s="68" t="s">
        <v>60</v>
      </c>
      <c r="D63" s="66" t="s">
        <v>113</v>
      </c>
      <c r="E63" s="67">
        <v>6420</v>
      </c>
      <c r="F63" s="68" t="s">
        <v>163</v>
      </c>
      <c r="G63" s="68" t="s">
        <v>164</v>
      </c>
      <c r="H63" s="68" t="s">
        <v>170</v>
      </c>
    </row>
    <row r="64" spans="1:8" x14ac:dyDescent="0.25">
      <c r="A64" s="69">
        <v>42899</v>
      </c>
      <c r="B64" s="68" t="s">
        <v>55</v>
      </c>
      <c r="C64" s="68" t="s">
        <v>60</v>
      </c>
      <c r="D64" s="66" t="s">
        <v>74</v>
      </c>
      <c r="E64" s="67">
        <v>6480</v>
      </c>
      <c r="F64" s="68" t="s">
        <v>163</v>
      </c>
      <c r="G64" s="68" t="s">
        <v>164</v>
      </c>
      <c r="H64" s="68" t="s">
        <v>166</v>
      </c>
    </row>
    <row r="65" spans="1:8" x14ac:dyDescent="0.25">
      <c r="A65" s="69">
        <v>42908</v>
      </c>
      <c r="B65" s="68" t="s">
        <v>55</v>
      </c>
      <c r="C65" s="68" t="s">
        <v>60</v>
      </c>
      <c r="D65" s="66" t="s">
        <v>105</v>
      </c>
      <c r="E65" s="67">
        <v>28777.43</v>
      </c>
      <c r="F65" s="68"/>
      <c r="G65" s="68"/>
      <c r="H65" s="68"/>
    </row>
    <row r="66" spans="1:8" x14ac:dyDescent="0.25">
      <c r="A66" s="69">
        <v>42912</v>
      </c>
      <c r="B66" s="68" t="s">
        <v>55</v>
      </c>
      <c r="C66" s="68" t="s">
        <v>60</v>
      </c>
      <c r="D66" s="66" t="s">
        <v>75</v>
      </c>
      <c r="E66" s="67">
        <v>3150</v>
      </c>
      <c r="F66" s="68"/>
      <c r="G66" s="68"/>
      <c r="H66" s="68"/>
    </row>
    <row r="67" spans="1:8" x14ac:dyDescent="0.25">
      <c r="A67" s="69">
        <v>42921</v>
      </c>
      <c r="B67" s="68" t="s">
        <v>55</v>
      </c>
      <c r="C67" s="68" t="s">
        <v>60</v>
      </c>
      <c r="D67" s="66" t="s">
        <v>112</v>
      </c>
      <c r="E67" s="67">
        <v>27820.04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42921</v>
      </c>
      <c r="B68" s="68" t="s">
        <v>55</v>
      </c>
      <c r="C68" s="68" t="s">
        <v>60</v>
      </c>
      <c r="D68" s="66" t="s">
        <v>102</v>
      </c>
      <c r="E68" s="67">
        <v>26584.69</v>
      </c>
      <c r="F68" s="68" t="s">
        <v>163</v>
      </c>
      <c r="G68" s="68" t="s">
        <v>164</v>
      </c>
      <c r="H68" s="68" t="s">
        <v>166</v>
      </c>
    </row>
    <row r="69" spans="1:8" x14ac:dyDescent="0.25">
      <c r="A69" s="69">
        <v>42927</v>
      </c>
      <c r="B69" s="68" t="s">
        <v>55</v>
      </c>
      <c r="C69" s="68" t="s">
        <v>60</v>
      </c>
      <c r="D69" s="66" t="s">
        <v>95</v>
      </c>
      <c r="E69" s="67">
        <v>4571.04</v>
      </c>
      <c r="F69" s="68"/>
      <c r="G69" s="68"/>
      <c r="H69" s="68"/>
    </row>
    <row r="70" spans="1:8" x14ac:dyDescent="0.25">
      <c r="A70" s="69">
        <v>42929</v>
      </c>
      <c r="B70" s="68" t="s">
        <v>55</v>
      </c>
      <c r="C70" s="68" t="s">
        <v>60</v>
      </c>
      <c r="D70" s="66" t="s">
        <v>113</v>
      </c>
      <c r="E70" s="67">
        <v>28862.84</v>
      </c>
      <c r="F70" s="68" t="s">
        <v>163</v>
      </c>
      <c r="G70" s="68" t="s">
        <v>164</v>
      </c>
      <c r="H70" s="68" t="s">
        <v>166</v>
      </c>
    </row>
    <row r="71" spans="1:8" x14ac:dyDescent="0.25">
      <c r="A71" s="69">
        <v>42933</v>
      </c>
      <c r="B71" s="68" t="s">
        <v>55</v>
      </c>
      <c r="C71" s="68" t="s">
        <v>60</v>
      </c>
      <c r="D71" s="66" t="s">
        <v>99</v>
      </c>
      <c r="E71" s="67">
        <v>4705.8599999999997</v>
      </c>
      <c r="F71" s="68"/>
      <c r="G71" s="68"/>
      <c r="H71" s="68"/>
    </row>
    <row r="72" spans="1:8" x14ac:dyDescent="0.25">
      <c r="A72" s="69">
        <v>42936</v>
      </c>
      <c r="B72" s="68" t="s">
        <v>55</v>
      </c>
      <c r="C72" s="68" t="s">
        <v>60</v>
      </c>
      <c r="D72" s="66" t="s">
        <v>154</v>
      </c>
      <c r="E72" s="67">
        <v>13054</v>
      </c>
      <c r="F72" s="68"/>
      <c r="G72" s="68"/>
      <c r="H72" s="68"/>
    </row>
    <row r="73" spans="1:8" x14ac:dyDescent="0.25">
      <c r="A73" s="69">
        <v>42937</v>
      </c>
      <c r="B73" s="68" t="s">
        <v>55</v>
      </c>
      <c r="C73" s="68" t="s">
        <v>60</v>
      </c>
      <c r="D73" s="66" t="s">
        <v>112</v>
      </c>
      <c r="E73" s="67">
        <v>17141</v>
      </c>
      <c r="F73" s="68"/>
      <c r="G73" s="68"/>
      <c r="H73" s="68"/>
    </row>
    <row r="74" spans="1:8" x14ac:dyDescent="0.25">
      <c r="A74" s="69">
        <v>42937</v>
      </c>
      <c r="B74" s="68" t="s">
        <v>55</v>
      </c>
      <c r="C74" s="68" t="s">
        <v>60</v>
      </c>
      <c r="D74" s="66" t="s">
        <v>97</v>
      </c>
      <c r="E74" s="67">
        <v>15000</v>
      </c>
      <c r="F74" s="68"/>
      <c r="G74" s="68"/>
      <c r="H74" s="68"/>
    </row>
    <row r="75" spans="1:8" x14ac:dyDescent="0.25">
      <c r="A75" s="69">
        <v>42942</v>
      </c>
      <c r="B75" s="68" t="s">
        <v>55</v>
      </c>
      <c r="C75" s="68" t="s">
        <v>60</v>
      </c>
      <c r="D75" s="66" t="s">
        <v>113</v>
      </c>
      <c r="E75" s="67">
        <v>6420</v>
      </c>
      <c r="F75" s="68"/>
      <c r="G75" s="68"/>
      <c r="H75" s="68"/>
    </row>
    <row r="76" spans="1:8" x14ac:dyDescent="0.25">
      <c r="A76" s="69">
        <v>42942</v>
      </c>
      <c r="B76" s="68" t="s">
        <v>55</v>
      </c>
      <c r="C76" s="68" t="s">
        <v>60</v>
      </c>
      <c r="D76" s="66" t="s">
        <v>101</v>
      </c>
      <c r="E76" s="67">
        <v>3701.67</v>
      </c>
      <c r="F76" s="68"/>
      <c r="G76" s="68"/>
      <c r="H76" s="68"/>
    </row>
    <row r="77" spans="1:8" x14ac:dyDescent="0.25">
      <c r="A77" s="69">
        <v>42950</v>
      </c>
      <c r="B77" s="68" t="s">
        <v>55</v>
      </c>
      <c r="C77" s="68" t="s">
        <v>60</v>
      </c>
      <c r="D77" s="66" t="s">
        <v>95</v>
      </c>
      <c r="E77" s="67">
        <v>14175</v>
      </c>
      <c r="F77" s="68"/>
      <c r="G77" s="68"/>
      <c r="H77" s="68"/>
    </row>
    <row r="78" spans="1:8" x14ac:dyDescent="0.25">
      <c r="A78" s="69">
        <v>42956</v>
      </c>
      <c r="B78" s="68" t="s">
        <v>55</v>
      </c>
      <c r="C78" s="68" t="s">
        <v>60</v>
      </c>
      <c r="D78" s="66" t="s">
        <v>95</v>
      </c>
      <c r="E78" s="67">
        <v>3530</v>
      </c>
      <c r="F78" s="68"/>
      <c r="G78" s="68"/>
      <c r="H78" s="68"/>
    </row>
    <row r="79" spans="1:8" x14ac:dyDescent="0.25">
      <c r="A79" s="69">
        <v>42958</v>
      </c>
      <c r="B79" s="68" t="s">
        <v>55</v>
      </c>
      <c r="C79" s="68" t="s">
        <v>60</v>
      </c>
      <c r="D79" s="66" t="s">
        <v>69</v>
      </c>
      <c r="E79" s="67">
        <v>12000</v>
      </c>
      <c r="F79" s="68"/>
      <c r="G79" s="68"/>
      <c r="H79" s="68"/>
    </row>
    <row r="80" spans="1:8" x14ac:dyDescent="0.25">
      <c r="A80" s="69">
        <v>42963</v>
      </c>
      <c r="B80" s="68" t="s">
        <v>55</v>
      </c>
      <c r="C80" s="68" t="s">
        <v>60</v>
      </c>
      <c r="D80" s="66" t="s">
        <v>112</v>
      </c>
      <c r="E80" s="67">
        <v>10362.950000000001</v>
      </c>
      <c r="F80" s="68"/>
      <c r="G80" s="68"/>
      <c r="H80" s="68"/>
    </row>
    <row r="81" spans="1:8" x14ac:dyDescent="0.25">
      <c r="A81" s="69">
        <v>42965</v>
      </c>
      <c r="B81" s="68" t="s">
        <v>55</v>
      </c>
      <c r="C81" s="68" t="s">
        <v>60</v>
      </c>
      <c r="D81" s="66" t="s">
        <v>115</v>
      </c>
      <c r="E81" s="67">
        <v>20398.48</v>
      </c>
      <c r="F81" s="68"/>
      <c r="G81" s="68"/>
      <c r="H81" s="68"/>
    </row>
    <row r="82" spans="1:8" x14ac:dyDescent="0.25">
      <c r="A82" s="69">
        <v>42965</v>
      </c>
      <c r="B82" s="68" t="s">
        <v>55</v>
      </c>
      <c r="C82" s="68" t="s">
        <v>60</v>
      </c>
      <c r="D82" s="66" t="s">
        <v>112</v>
      </c>
      <c r="E82" s="67">
        <v>16800</v>
      </c>
      <c r="F82" s="68" t="s">
        <v>163</v>
      </c>
      <c r="G82" s="68" t="s">
        <v>164</v>
      </c>
      <c r="H82" s="68" t="s">
        <v>170</v>
      </c>
    </row>
    <row r="83" spans="1:8" x14ac:dyDescent="0.25">
      <c r="A83" s="69">
        <v>42969</v>
      </c>
      <c r="B83" s="68" t="s">
        <v>55</v>
      </c>
      <c r="C83" s="68" t="s">
        <v>60</v>
      </c>
      <c r="D83" s="66" t="s">
        <v>87</v>
      </c>
      <c r="E83" s="67">
        <v>7490</v>
      </c>
      <c r="F83" s="68"/>
      <c r="G83" s="68"/>
      <c r="H83" s="68"/>
    </row>
    <row r="84" spans="1:8" x14ac:dyDescent="0.25">
      <c r="A84" s="69">
        <v>42969</v>
      </c>
      <c r="B84" s="68" t="s">
        <v>55</v>
      </c>
      <c r="C84" s="68" t="s">
        <v>60</v>
      </c>
      <c r="D84" s="66" t="s">
        <v>71</v>
      </c>
      <c r="E84" s="67">
        <v>13800</v>
      </c>
      <c r="F84" s="68"/>
      <c r="G84" s="68"/>
      <c r="H84" s="68"/>
    </row>
    <row r="85" spans="1:8" x14ac:dyDescent="0.25">
      <c r="A85" s="69">
        <v>42970</v>
      </c>
      <c r="B85" s="68" t="s">
        <v>55</v>
      </c>
      <c r="C85" s="68" t="s">
        <v>60</v>
      </c>
      <c r="D85" s="66" t="s">
        <v>105</v>
      </c>
      <c r="E85" s="67">
        <v>9737</v>
      </c>
      <c r="F85" s="68"/>
      <c r="G85" s="68"/>
      <c r="H85" s="68"/>
    </row>
    <row r="86" spans="1:8" x14ac:dyDescent="0.25">
      <c r="A86" s="69">
        <v>42977</v>
      </c>
      <c r="B86" s="68" t="s">
        <v>55</v>
      </c>
      <c r="C86" s="68" t="s">
        <v>60</v>
      </c>
      <c r="D86" s="66" t="s">
        <v>112</v>
      </c>
      <c r="E86" s="67">
        <v>13987.25</v>
      </c>
      <c r="F86" s="68"/>
      <c r="G86" s="68"/>
      <c r="H86" s="68"/>
    </row>
    <row r="87" spans="1:8" x14ac:dyDescent="0.25">
      <c r="A87" s="76">
        <v>42982</v>
      </c>
      <c r="B87" s="68" t="s">
        <v>55</v>
      </c>
      <c r="C87" s="68" t="s">
        <v>60</v>
      </c>
      <c r="D87" s="66" t="s">
        <v>65</v>
      </c>
      <c r="E87" s="67">
        <v>5029</v>
      </c>
      <c r="F87" s="68"/>
      <c r="G87" s="68"/>
      <c r="H87" s="68"/>
    </row>
    <row r="88" spans="1:8" x14ac:dyDescent="0.25">
      <c r="A88" s="76">
        <v>42986</v>
      </c>
      <c r="B88" s="68" t="s">
        <v>55</v>
      </c>
      <c r="C88" s="68" t="s">
        <v>60</v>
      </c>
      <c r="D88" s="66" t="s">
        <v>146</v>
      </c>
      <c r="E88" s="67">
        <v>14800</v>
      </c>
      <c r="F88" s="68"/>
      <c r="G88" s="68"/>
      <c r="H88" s="68"/>
    </row>
    <row r="89" spans="1:8" x14ac:dyDescent="0.25">
      <c r="A89" s="76">
        <v>42989</v>
      </c>
      <c r="B89" s="68" t="s">
        <v>55</v>
      </c>
      <c r="C89" s="68" t="s">
        <v>60</v>
      </c>
      <c r="D89" s="66" t="s">
        <v>125</v>
      </c>
      <c r="E89" s="67">
        <v>20000</v>
      </c>
      <c r="F89" s="68"/>
      <c r="G89" s="68"/>
      <c r="H89" s="68"/>
    </row>
    <row r="90" spans="1:8" x14ac:dyDescent="0.25">
      <c r="A90" s="76">
        <v>42991</v>
      </c>
      <c r="B90" s="68" t="s">
        <v>55</v>
      </c>
      <c r="C90" s="68" t="s">
        <v>60</v>
      </c>
      <c r="D90" s="66" t="s">
        <v>74</v>
      </c>
      <c r="E90" s="67">
        <v>24400</v>
      </c>
      <c r="F90" s="68"/>
      <c r="G90" s="68"/>
      <c r="H90" s="68"/>
    </row>
    <row r="91" spans="1:8" x14ac:dyDescent="0.25">
      <c r="A91" s="76">
        <v>42993</v>
      </c>
      <c r="B91" s="68" t="s">
        <v>55</v>
      </c>
      <c r="C91" s="68" t="s">
        <v>60</v>
      </c>
      <c r="D91" s="66" t="s">
        <v>105</v>
      </c>
      <c r="E91" s="67">
        <v>28239.98</v>
      </c>
      <c r="F91" s="68"/>
      <c r="G91" s="68"/>
      <c r="H91" s="68"/>
    </row>
    <row r="92" spans="1:8" x14ac:dyDescent="0.25">
      <c r="A92" s="76">
        <v>42998</v>
      </c>
      <c r="B92" s="68" t="s">
        <v>55</v>
      </c>
      <c r="C92" s="68" t="s">
        <v>60</v>
      </c>
      <c r="D92" s="66" t="s">
        <v>112</v>
      </c>
      <c r="E92" s="67">
        <v>29840.16</v>
      </c>
      <c r="F92" s="68" t="s">
        <v>163</v>
      </c>
      <c r="G92" s="68" t="s">
        <v>164</v>
      </c>
      <c r="H92" s="68" t="s">
        <v>170</v>
      </c>
    </row>
    <row r="93" spans="1:8" x14ac:dyDescent="0.25">
      <c r="A93" s="76">
        <v>42999</v>
      </c>
      <c r="B93" s="68" t="s">
        <v>55</v>
      </c>
      <c r="C93" s="68" t="s">
        <v>60</v>
      </c>
      <c r="D93" s="66" t="s">
        <v>65</v>
      </c>
      <c r="E93" s="67">
        <v>28890</v>
      </c>
      <c r="F93" s="68"/>
      <c r="G93" s="68"/>
      <c r="H93" s="68"/>
    </row>
    <row r="94" spans="1:8" x14ac:dyDescent="0.25">
      <c r="A94" s="76">
        <v>43000</v>
      </c>
      <c r="B94" s="68" t="s">
        <v>55</v>
      </c>
      <c r="C94" s="68" t="s">
        <v>60</v>
      </c>
      <c r="D94" s="66" t="s">
        <v>142</v>
      </c>
      <c r="E94" s="67">
        <v>11649.09</v>
      </c>
      <c r="F94" s="68"/>
      <c r="G94" s="68"/>
      <c r="H94" s="68"/>
    </row>
    <row r="95" spans="1:8" x14ac:dyDescent="0.25">
      <c r="A95" s="76">
        <v>43005</v>
      </c>
      <c r="B95" s="68" t="s">
        <v>55</v>
      </c>
      <c r="C95" s="68" t="s">
        <v>60</v>
      </c>
      <c r="D95" s="66" t="s">
        <v>72</v>
      </c>
      <c r="E95" s="67">
        <v>20865</v>
      </c>
      <c r="F95" s="68"/>
      <c r="G95" s="68"/>
      <c r="H95" s="68"/>
    </row>
    <row r="96" spans="1:8" x14ac:dyDescent="0.25">
      <c r="A96" s="76">
        <v>43005</v>
      </c>
      <c r="B96" s="68" t="s">
        <v>55</v>
      </c>
      <c r="C96" s="68" t="s">
        <v>60</v>
      </c>
      <c r="D96" s="66" t="s">
        <v>65</v>
      </c>
      <c r="E96" s="67">
        <v>22480</v>
      </c>
      <c r="F96" s="83"/>
      <c r="G96" s="83"/>
      <c r="H96" s="83"/>
    </row>
    <row r="97" spans="1:8" x14ac:dyDescent="0.25">
      <c r="A97" s="76">
        <v>43006</v>
      </c>
      <c r="B97" s="68" t="s">
        <v>55</v>
      </c>
      <c r="C97" s="68" t="s">
        <v>60</v>
      </c>
      <c r="D97" s="66" t="s">
        <v>74</v>
      </c>
      <c r="E97" s="67">
        <v>29990</v>
      </c>
      <c r="F97" s="83"/>
      <c r="G97" s="83"/>
      <c r="H97" s="83"/>
    </row>
    <row r="98" spans="1:8" x14ac:dyDescent="0.25">
      <c r="A98" s="76">
        <v>43010</v>
      </c>
      <c r="B98" s="68" t="s">
        <v>55</v>
      </c>
      <c r="C98" s="68" t="s">
        <v>60</v>
      </c>
      <c r="D98" s="66" t="s">
        <v>74</v>
      </c>
      <c r="E98" s="67">
        <v>4492.5</v>
      </c>
      <c r="F98" s="83"/>
      <c r="G98" s="83"/>
      <c r="H98" s="83"/>
    </row>
    <row r="99" spans="1:8" x14ac:dyDescent="0.25">
      <c r="A99" s="77">
        <v>43014</v>
      </c>
      <c r="B99" s="78" t="s">
        <v>55</v>
      </c>
      <c r="C99" s="78" t="s">
        <v>60</v>
      </c>
      <c r="D99" s="79" t="s">
        <v>92</v>
      </c>
      <c r="E99" s="67">
        <v>9451</v>
      </c>
      <c r="F99" s="80"/>
      <c r="G99" s="80"/>
      <c r="H99" s="80"/>
    </row>
    <row r="100" spans="1:8" x14ac:dyDescent="0.25">
      <c r="A100" s="77">
        <v>43017</v>
      </c>
      <c r="B100" s="78" t="s">
        <v>55</v>
      </c>
      <c r="C100" s="78" t="s">
        <v>60</v>
      </c>
      <c r="D100" s="84" t="s">
        <v>65</v>
      </c>
      <c r="E100" s="67">
        <v>3366.22</v>
      </c>
      <c r="F100" s="80"/>
      <c r="G100" s="80"/>
      <c r="H100" s="80"/>
    </row>
    <row r="101" spans="1:8" x14ac:dyDescent="0.25">
      <c r="A101" s="77">
        <v>43018</v>
      </c>
      <c r="B101" s="78" t="s">
        <v>55</v>
      </c>
      <c r="C101" s="78" t="s">
        <v>60</v>
      </c>
      <c r="D101" s="79" t="s">
        <v>137</v>
      </c>
      <c r="E101" s="67">
        <v>24826.98</v>
      </c>
      <c r="F101" s="80"/>
      <c r="G101" s="80"/>
      <c r="H101" s="80"/>
    </row>
    <row r="102" spans="1:8" x14ac:dyDescent="0.25">
      <c r="A102" s="77">
        <v>43021</v>
      </c>
      <c r="B102" s="78" t="s">
        <v>55</v>
      </c>
      <c r="C102" s="78" t="s">
        <v>60</v>
      </c>
      <c r="D102" s="79" t="s">
        <v>119</v>
      </c>
      <c r="E102" s="67">
        <v>19999.41</v>
      </c>
      <c r="F102" s="80"/>
      <c r="G102" s="80"/>
      <c r="H102" s="80"/>
    </row>
    <row r="103" spans="1:8" x14ac:dyDescent="0.25">
      <c r="A103" s="77">
        <v>43026</v>
      </c>
      <c r="B103" s="78" t="s">
        <v>55</v>
      </c>
      <c r="C103" s="78" t="s">
        <v>60</v>
      </c>
      <c r="D103" s="79" t="s">
        <v>86</v>
      </c>
      <c r="E103" s="67">
        <v>13910</v>
      </c>
      <c r="F103" s="80"/>
      <c r="G103" s="80"/>
      <c r="H103" s="80"/>
    </row>
    <row r="104" spans="1:8" x14ac:dyDescent="0.25">
      <c r="A104" s="77">
        <v>43028</v>
      </c>
      <c r="B104" s="78" t="s">
        <v>55</v>
      </c>
      <c r="C104" s="78" t="s">
        <v>60</v>
      </c>
      <c r="D104" s="79" t="s">
        <v>177</v>
      </c>
      <c r="E104" s="67">
        <v>30000</v>
      </c>
      <c r="F104" s="80"/>
      <c r="G104" s="80"/>
      <c r="H104" s="80"/>
    </row>
    <row r="105" spans="1:8" x14ac:dyDescent="0.25">
      <c r="A105" s="77">
        <v>43031</v>
      </c>
      <c r="B105" s="78" t="s">
        <v>55</v>
      </c>
      <c r="C105" s="78" t="s">
        <v>60</v>
      </c>
      <c r="D105" s="79" t="s">
        <v>133</v>
      </c>
      <c r="E105" s="67">
        <v>29999.86</v>
      </c>
      <c r="F105" s="80"/>
      <c r="G105" s="80"/>
      <c r="H105" s="80"/>
    </row>
    <row r="106" spans="1:8" x14ac:dyDescent="0.25">
      <c r="A106" s="77">
        <v>43052</v>
      </c>
      <c r="B106" s="78" t="s">
        <v>55</v>
      </c>
      <c r="C106" s="78" t="s">
        <v>60</v>
      </c>
      <c r="D106" s="79" t="s">
        <v>89</v>
      </c>
      <c r="E106" s="67">
        <v>29954.01</v>
      </c>
      <c r="F106" s="80"/>
      <c r="G106" s="80"/>
      <c r="H106" s="80"/>
    </row>
    <row r="107" spans="1:8" x14ac:dyDescent="0.25">
      <c r="A107" s="77">
        <v>43062</v>
      </c>
      <c r="B107" s="78" t="s">
        <v>55</v>
      </c>
      <c r="C107" s="78" t="s">
        <v>60</v>
      </c>
      <c r="D107" s="79" t="s">
        <v>86</v>
      </c>
      <c r="E107" s="67">
        <v>29501.99</v>
      </c>
      <c r="F107" s="80"/>
      <c r="G107" s="80"/>
      <c r="H107" s="80"/>
    </row>
    <row r="108" spans="1:8" x14ac:dyDescent="0.25">
      <c r="A108" s="77">
        <v>43066</v>
      </c>
      <c r="B108" s="78" t="s">
        <v>55</v>
      </c>
      <c r="C108" s="78" t="s">
        <v>60</v>
      </c>
      <c r="D108" s="79" t="s">
        <v>86</v>
      </c>
      <c r="E108" s="67">
        <v>17146.75</v>
      </c>
      <c r="F108" s="80"/>
      <c r="G108" s="80"/>
      <c r="H108" s="80"/>
    </row>
    <row r="109" spans="1:8" x14ac:dyDescent="0.25">
      <c r="A109" s="77">
        <v>43014</v>
      </c>
      <c r="B109" s="78" t="s">
        <v>55</v>
      </c>
      <c r="C109" s="78" t="s">
        <v>143</v>
      </c>
      <c r="D109" s="79" t="s">
        <v>142</v>
      </c>
      <c r="E109" s="67">
        <v>7167.63</v>
      </c>
      <c r="F109" s="80"/>
      <c r="G109" s="80"/>
      <c r="H109" s="80"/>
    </row>
    <row r="110" spans="1:8" x14ac:dyDescent="0.25">
      <c r="A110" s="77"/>
      <c r="B110" s="78"/>
      <c r="C110" s="89">
        <v>93</v>
      </c>
      <c r="D110" s="79"/>
      <c r="E110" s="75">
        <f>SUM(E17:E109)</f>
        <v>1565721.7499999998</v>
      </c>
      <c r="F110" s="80"/>
      <c r="G110" s="80"/>
      <c r="H110" s="80"/>
    </row>
    <row r="111" spans="1:8" x14ac:dyDescent="0.25">
      <c r="A111" s="69">
        <v>42772</v>
      </c>
      <c r="B111" s="68" t="s">
        <v>59</v>
      </c>
      <c r="C111" s="68" t="s">
        <v>56</v>
      </c>
      <c r="D111" s="66" t="s">
        <v>83</v>
      </c>
      <c r="E111" s="67">
        <v>27010434</v>
      </c>
      <c r="F111" s="68" t="s">
        <v>163</v>
      </c>
      <c r="G111" s="68" t="s">
        <v>164</v>
      </c>
      <c r="H111" s="68" t="s">
        <v>174</v>
      </c>
    </row>
    <row r="112" spans="1:8" x14ac:dyDescent="0.25">
      <c r="A112" s="69">
        <v>42772</v>
      </c>
      <c r="B112" s="68" t="s">
        <v>59</v>
      </c>
      <c r="C112" s="68" t="s">
        <v>56</v>
      </c>
      <c r="D112" s="66" t="s">
        <v>83</v>
      </c>
      <c r="E112" s="67">
        <v>27010434</v>
      </c>
      <c r="F112" s="68" t="s">
        <v>163</v>
      </c>
      <c r="G112" s="68" t="s">
        <v>164</v>
      </c>
      <c r="H112" s="68" t="s">
        <v>174</v>
      </c>
    </row>
    <row r="113" spans="1:8" x14ac:dyDescent="0.25">
      <c r="A113" s="69">
        <v>42745</v>
      </c>
      <c r="B113" s="68" t="s">
        <v>55</v>
      </c>
      <c r="C113" s="68" t="s">
        <v>56</v>
      </c>
      <c r="D113" s="66" t="s">
        <v>113</v>
      </c>
      <c r="E113" s="67">
        <v>963000</v>
      </c>
      <c r="F113" s="68" t="s">
        <v>163</v>
      </c>
      <c r="G113" s="68" t="s">
        <v>164</v>
      </c>
      <c r="H113" s="68" t="s">
        <v>175</v>
      </c>
    </row>
    <row r="114" spans="1:8" x14ac:dyDescent="0.25">
      <c r="A114" s="69">
        <v>42746</v>
      </c>
      <c r="B114" s="68" t="s">
        <v>55</v>
      </c>
      <c r="C114" s="68" t="s">
        <v>56</v>
      </c>
      <c r="D114" s="66" t="s">
        <v>113</v>
      </c>
      <c r="E114" s="67">
        <v>963000</v>
      </c>
      <c r="F114" s="68" t="s">
        <v>163</v>
      </c>
      <c r="G114" s="68" t="s">
        <v>164</v>
      </c>
      <c r="H114" s="68" t="s">
        <v>175</v>
      </c>
    </row>
    <row r="115" spans="1:8" x14ac:dyDescent="0.25">
      <c r="A115" s="69">
        <v>42755</v>
      </c>
      <c r="B115" s="68" t="s">
        <v>55</v>
      </c>
      <c r="C115" s="68" t="s">
        <v>56</v>
      </c>
      <c r="D115" s="66" t="s">
        <v>94</v>
      </c>
      <c r="E115" s="67">
        <v>73252.2</v>
      </c>
      <c r="F115" s="68"/>
      <c r="G115" s="68"/>
      <c r="H115" s="68"/>
    </row>
    <row r="116" spans="1:8" x14ac:dyDescent="0.25">
      <c r="A116" s="69">
        <v>42768</v>
      </c>
      <c r="B116" s="68" t="s">
        <v>55</v>
      </c>
      <c r="C116" s="68" t="s">
        <v>56</v>
      </c>
      <c r="D116" s="66" t="s">
        <v>112</v>
      </c>
      <c r="E116" s="67">
        <v>177063.6</v>
      </c>
      <c r="F116" s="68" t="s">
        <v>163</v>
      </c>
      <c r="G116" s="68" t="s">
        <v>164</v>
      </c>
      <c r="H116" s="68" t="s">
        <v>175</v>
      </c>
    </row>
    <row r="117" spans="1:8" x14ac:dyDescent="0.25">
      <c r="A117" s="69">
        <v>42787</v>
      </c>
      <c r="B117" s="68" t="s">
        <v>55</v>
      </c>
      <c r="C117" s="68" t="s">
        <v>56</v>
      </c>
      <c r="D117" s="66" t="s">
        <v>86</v>
      </c>
      <c r="E117" s="67">
        <v>921046.22</v>
      </c>
      <c r="F117" s="68" t="s">
        <v>163</v>
      </c>
      <c r="G117" s="68" t="s">
        <v>164</v>
      </c>
      <c r="H117" s="68" t="s">
        <v>175</v>
      </c>
    </row>
    <row r="118" spans="1:8" x14ac:dyDescent="0.25">
      <c r="A118" s="69">
        <v>42837</v>
      </c>
      <c r="B118" s="68" t="s">
        <v>55</v>
      </c>
      <c r="C118" s="68" t="s">
        <v>56</v>
      </c>
      <c r="D118" s="66" t="s">
        <v>58</v>
      </c>
      <c r="E118" s="67">
        <v>33384</v>
      </c>
      <c r="F118" s="68" t="s">
        <v>163</v>
      </c>
      <c r="G118" s="68" t="s">
        <v>164</v>
      </c>
      <c r="H118" s="68" t="s">
        <v>165</v>
      </c>
    </row>
    <row r="119" spans="1:8" x14ac:dyDescent="0.25">
      <c r="A119" s="69">
        <v>42888</v>
      </c>
      <c r="B119" s="68" t="s">
        <v>55</v>
      </c>
      <c r="C119" s="68" t="s">
        <v>56</v>
      </c>
      <c r="D119" s="66" t="s">
        <v>114</v>
      </c>
      <c r="E119" s="67">
        <v>507452.59</v>
      </c>
      <c r="F119" s="68"/>
      <c r="G119" s="68"/>
      <c r="H119" s="68"/>
    </row>
    <row r="120" spans="1:8" x14ac:dyDescent="0.25">
      <c r="A120" s="77">
        <v>43018</v>
      </c>
      <c r="B120" s="78" t="s">
        <v>55</v>
      </c>
      <c r="C120" s="78" t="s">
        <v>56</v>
      </c>
      <c r="D120" s="79" t="s">
        <v>57</v>
      </c>
      <c r="E120" s="67">
        <v>185000</v>
      </c>
      <c r="F120" s="80"/>
      <c r="G120" s="80"/>
      <c r="H120" s="80"/>
    </row>
    <row r="121" spans="1:8" x14ac:dyDescent="0.25">
      <c r="A121" s="77"/>
      <c r="B121" s="78"/>
      <c r="C121" s="89">
        <v>10</v>
      </c>
      <c r="D121" s="90"/>
      <c r="E121" s="75">
        <f>SUM(E111:E120)</f>
        <v>57844066.610000007</v>
      </c>
      <c r="F121" s="80"/>
      <c r="G121" s="80"/>
      <c r="H121" s="80"/>
    </row>
    <row r="122" spans="1:8" x14ac:dyDescent="0.25">
      <c r="A122" s="69">
        <v>42767</v>
      </c>
      <c r="B122" s="68" t="s">
        <v>59</v>
      </c>
      <c r="C122" s="68" t="s">
        <v>64</v>
      </c>
      <c r="D122" s="66" t="s">
        <v>120</v>
      </c>
      <c r="E122" s="67">
        <v>55908.02</v>
      </c>
      <c r="F122" s="68" t="s">
        <v>163</v>
      </c>
      <c r="G122" s="68" t="s">
        <v>164</v>
      </c>
      <c r="H122" s="68" t="s">
        <v>165</v>
      </c>
    </row>
    <row r="123" spans="1:8" x14ac:dyDescent="0.25">
      <c r="A123" s="69">
        <v>42816</v>
      </c>
      <c r="B123" s="68" t="s">
        <v>59</v>
      </c>
      <c r="C123" s="68" t="s">
        <v>64</v>
      </c>
      <c r="D123" s="66" t="s">
        <v>101</v>
      </c>
      <c r="E123" s="67">
        <v>30049.99</v>
      </c>
      <c r="F123" s="68"/>
      <c r="G123" s="68"/>
      <c r="H123" s="68"/>
    </row>
    <row r="124" spans="1:8" x14ac:dyDescent="0.25">
      <c r="A124" s="69">
        <v>42817</v>
      </c>
      <c r="B124" s="68" t="s">
        <v>59</v>
      </c>
      <c r="C124" s="68" t="s">
        <v>64</v>
      </c>
      <c r="D124" s="66" t="s">
        <v>86</v>
      </c>
      <c r="E124" s="67">
        <v>4962042.54</v>
      </c>
      <c r="F124" s="68" t="s">
        <v>163</v>
      </c>
      <c r="G124" s="68" t="s">
        <v>164</v>
      </c>
      <c r="H124" s="68" t="s">
        <v>170</v>
      </c>
    </row>
    <row r="125" spans="1:8" x14ac:dyDescent="0.25">
      <c r="A125" s="69">
        <v>42817</v>
      </c>
      <c r="B125" s="68" t="s">
        <v>59</v>
      </c>
      <c r="C125" s="68" t="s">
        <v>64</v>
      </c>
      <c r="D125" s="66" t="s">
        <v>86</v>
      </c>
      <c r="E125" s="67">
        <v>9998203.8699999992</v>
      </c>
      <c r="F125" s="68" t="s">
        <v>163</v>
      </c>
      <c r="G125" s="68" t="s">
        <v>164</v>
      </c>
      <c r="H125" s="68" t="s">
        <v>170</v>
      </c>
    </row>
    <row r="126" spans="1:8" x14ac:dyDescent="0.25">
      <c r="A126" s="69">
        <v>42863</v>
      </c>
      <c r="B126" s="68" t="s">
        <v>59</v>
      </c>
      <c r="C126" s="68" t="s">
        <v>64</v>
      </c>
      <c r="D126" s="66" t="s">
        <v>74</v>
      </c>
      <c r="E126" s="67">
        <v>6450</v>
      </c>
      <c r="F126" s="68" t="s">
        <v>163</v>
      </c>
      <c r="G126" s="68" t="s">
        <v>164</v>
      </c>
      <c r="H126" s="68" t="s">
        <v>171</v>
      </c>
    </row>
    <row r="127" spans="1:8" x14ac:dyDescent="0.25">
      <c r="A127" s="69">
        <v>42915</v>
      </c>
      <c r="B127" s="68" t="s">
        <v>59</v>
      </c>
      <c r="C127" s="68" t="s">
        <v>64</v>
      </c>
      <c r="D127" s="66" t="s">
        <v>94</v>
      </c>
      <c r="E127" s="67">
        <v>56175</v>
      </c>
      <c r="F127" s="68"/>
      <c r="G127" s="68"/>
      <c r="H127" s="68"/>
    </row>
    <row r="128" spans="1:8" x14ac:dyDescent="0.25">
      <c r="A128" s="69">
        <v>42963</v>
      </c>
      <c r="B128" s="68" t="s">
        <v>59</v>
      </c>
      <c r="C128" s="68" t="s">
        <v>64</v>
      </c>
      <c r="D128" s="66" t="s">
        <v>63</v>
      </c>
      <c r="E128" s="67">
        <v>150000</v>
      </c>
      <c r="F128" s="68"/>
      <c r="G128" s="68"/>
      <c r="H128" s="68"/>
    </row>
    <row r="129" spans="1:8" x14ac:dyDescent="0.25">
      <c r="A129" s="76">
        <v>42993</v>
      </c>
      <c r="B129" s="68" t="s">
        <v>59</v>
      </c>
      <c r="C129" s="68" t="s">
        <v>64</v>
      </c>
      <c r="D129" s="66" t="s">
        <v>76</v>
      </c>
      <c r="E129" s="67">
        <v>32000</v>
      </c>
      <c r="F129" s="68"/>
      <c r="G129" s="68"/>
      <c r="H129" s="68"/>
    </row>
    <row r="130" spans="1:8" x14ac:dyDescent="0.25">
      <c r="A130" s="69">
        <v>42738</v>
      </c>
      <c r="B130" s="68" t="s">
        <v>55</v>
      </c>
      <c r="C130" s="68" t="s">
        <v>64</v>
      </c>
      <c r="D130" s="66" t="s">
        <v>74</v>
      </c>
      <c r="E130" s="67">
        <v>149800</v>
      </c>
      <c r="F130" s="68" t="s">
        <v>163</v>
      </c>
      <c r="G130" s="68" t="s">
        <v>164</v>
      </c>
      <c r="H130" s="68" t="s">
        <v>175</v>
      </c>
    </row>
    <row r="131" spans="1:8" x14ac:dyDescent="0.25">
      <c r="A131" s="69">
        <v>42755</v>
      </c>
      <c r="B131" s="68" t="s">
        <v>55</v>
      </c>
      <c r="C131" s="68" t="s">
        <v>64</v>
      </c>
      <c r="D131" s="66" t="s">
        <v>127</v>
      </c>
      <c r="E131" s="67">
        <v>165984.26999999999</v>
      </c>
      <c r="F131" s="68" t="s">
        <v>163</v>
      </c>
      <c r="G131" s="68" t="s">
        <v>164</v>
      </c>
      <c r="H131" s="68" t="s">
        <v>175</v>
      </c>
    </row>
    <row r="132" spans="1:8" x14ac:dyDescent="0.25">
      <c r="A132" s="69">
        <v>42758</v>
      </c>
      <c r="B132" s="68" t="s">
        <v>55</v>
      </c>
      <c r="C132" s="68" t="s">
        <v>64</v>
      </c>
      <c r="D132" s="66" t="s">
        <v>70</v>
      </c>
      <c r="E132" s="67">
        <v>150000</v>
      </c>
      <c r="F132" s="68" t="s">
        <v>163</v>
      </c>
      <c r="G132" s="68" t="s">
        <v>164</v>
      </c>
      <c r="H132" s="68" t="s">
        <v>175</v>
      </c>
    </row>
    <row r="133" spans="1:8" x14ac:dyDescent="0.25">
      <c r="A133" s="69">
        <v>42773</v>
      </c>
      <c r="B133" s="68" t="s">
        <v>55</v>
      </c>
      <c r="C133" s="68" t="s">
        <v>64</v>
      </c>
      <c r="D133" s="66" t="s">
        <v>113</v>
      </c>
      <c r="E133" s="67">
        <v>77682</v>
      </c>
      <c r="F133" s="68" t="s">
        <v>163</v>
      </c>
      <c r="G133" s="68" t="s">
        <v>164</v>
      </c>
      <c r="H133" s="68" t="s">
        <v>165</v>
      </c>
    </row>
    <row r="134" spans="1:8" x14ac:dyDescent="0.25">
      <c r="A134" s="69">
        <v>42775</v>
      </c>
      <c r="B134" s="68" t="s">
        <v>55</v>
      </c>
      <c r="C134" s="68" t="s">
        <v>64</v>
      </c>
      <c r="D134" s="66" t="s">
        <v>74</v>
      </c>
      <c r="E134" s="67">
        <v>47415</v>
      </c>
      <c r="F134" s="68"/>
      <c r="G134" s="68"/>
      <c r="H134" s="68"/>
    </row>
    <row r="135" spans="1:8" x14ac:dyDescent="0.25">
      <c r="A135" s="69">
        <v>42780</v>
      </c>
      <c r="B135" s="68" t="s">
        <v>55</v>
      </c>
      <c r="C135" s="68" t="s">
        <v>64</v>
      </c>
      <c r="D135" s="66" t="s">
        <v>132</v>
      </c>
      <c r="E135" s="67">
        <v>76536.800000000003</v>
      </c>
      <c r="F135" s="68" t="s">
        <v>163</v>
      </c>
      <c r="G135" s="68" t="s">
        <v>164</v>
      </c>
      <c r="H135" s="68" t="s">
        <v>175</v>
      </c>
    </row>
    <row r="136" spans="1:8" x14ac:dyDescent="0.25">
      <c r="A136" s="69">
        <v>42786</v>
      </c>
      <c r="B136" s="68" t="s">
        <v>55</v>
      </c>
      <c r="C136" s="68" t="s">
        <v>64</v>
      </c>
      <c r="D136" s="66" t="s">
        <v>139</v>
      </c>
      <c r="E136" s="67">
        <v>59999.88</v>
      </c>
      <c r="F136" s="68" t="s">
        <v>163</v>
      </c>
      <c r="G136" s="68" t="s">
        <v>164</v>
      </c>
      <c r="H136" s="68" t="s">
        <v>167</v>
      </c>
    </row>
    <row r="137" spans="1:8" x14ac:dyDescent="0.25">
      <c r="A137" s="69">
        <v>42790</v>
      </c>
      <c r="B137" s="68" t="s">
        <v>55</v>
      </c>
      <c r="C137" s="68" t="s">
        <v>64</v>
      </c>
      <c r="D137" s="66" t="s">
        <v>136</v>
      </c>
      <c r="E137" s="67">
        <v>100000</v>
      </c>
      <c r="F137" s="68" t="s">
        <v>163</v>
      </c>
      <c r="G137" s="68" t="s">
        <v>164</v>
      </c>
      <c r="H137" s="68" t="s">
        <v>165</v>
      </c>
    </row>
    <row r="138" spans="1:8" x14ac:dyDescent="0.25">
      <c r="A138" s="69">
        <v>42829</v>
      </c>
      <c r="B138" s="68" t="s">
        <v>55</v>
      </c>
      <c r="C138" s="68" t="s">
        <v>64</v>
      </c>
      <c r="D138" s="66" t="s">
        <v>83</v>
      </c>
      <c r="E138" s="67">
        <v>375000</v>
      </c>
      <c r="F138" s="68"/>
      <c r="G138" s="68"/>
      <c r="H138" s="68"/>
    </row>
    <row r="139" spans="1:8" x14ac:dyDescent="0.25">
      <c r="A139" s="69">
        <v>42837</v>
      </c>
      <c r="B139" s="68" t="s">
        <v>55</v>
      </c>
      <c r="C139" s="68" t="s">
        <v>64</v>
      </c>
      <c r="D139" s="66" t="s">
        <v>90</v>
      </c>
      <c r="E139" s="67">
        <v>150458.04999999999</v>
      </c>
      <c r="F139" s="68"/>
      <c r="G139" s="68"/>
      <c r="H139" s="68"/>
    </row>
    <row r="140" spans="1:8" x14ac:dyDescent="0.25">
      <c r="A140" s="69">
        <v>42853</v>
      </c>
      <c r="B140" s="68" t="s">
        <v>55</v>
      </c>
      <c r="C140" s="68" t="s">
        <v>64</v>
      </c>
      <c r="D140" s="66" t="s">
        <v>75</v>
      </c>
      <c r="E140" s="67">
        <v>7790</v>
      </c>
      <c r="F140" s="68" t="s">
        <v>163</v>
      </c>
      <c r="G140" s="68" t="s">
        <v>164</v>
      </c>
      <c r="H140" s="68" t="s">
        <v>170</v>
      </c>
    </row>
    <row r="141" spans="1:8" x14ac:dyDescent="0.25">
      <c r="A141" s="70">
        <v>42859</v>
      </c>
      <c r="B141" s="71" t="s">
        <v>55</v>
      </c>
      <c r="C141" s="71" t="s">
        <v>64</v>
      </c>
      <c r="D141" s="72" t="s">
        <v>115</v>
      </c>
      <c r="E141" s="67">
        <v>103003.41</v>
      </c>
      <c r="F141" s="71" t="s">
        <v>163</v>
      </c>
      <c r="G141" s="71" t="s">
        <v>164</v>
      </c>
      <c r="H141" s="71" t="s">
        <v>175</v>
      </c>
    </row>
    <row r="142" spans="1:8" x14ac:dyDescent="0.25">
      <c r="A142" s="69">
        <v>42873</v>
      </c>
      <c r="B142" s="68" t="s">
        <v>55</v>
      </c>
      <c r="C142" s="68" t="s">
        <v>64</v>
      </c>
      <c r="D142" s="66" t="s">
        <v>74</v>
      </c>
      <c r="E142" s="67">
        <v>119205.74</v>
      </c>
      <c r="F142" s="68"/>
      <c r="G142" s="68"/>
      <c r="H142" s="68"/>
    </row>
    <row r="143" spans="1:8" x14ac:dyDescent="0.25">
      <c r="A143" s="69">
        <v>42892</v>
      </c>
      <c r="B143" s="68" t="s">
        <v>55</v>
      </c>
      <c r="C143" s="68" t="s">
        <v>64</v>
      </c>
      <c r="D143" s="66" t="s">
        <v>112</v>
      </c>
      <c r="E143" s="67">
        <v>450000</v>
      </c>
      <c r="F143" s="68" t="s">
        <v>163</v>
      </c>
      <c r="G143" s="68" t="s">
        <v>164</v>
      </c>
      <c r="H143" s="68" t="s">
        <v>175</v>
      </c>
    </row>
    <row r="144" spans="1:8" x14ac:dyDescent="0.25">
      <c r="A144" s="69">
        <v>42899</v>
      </c>
      <c r="B144" s="68" t="s">
        <v>55</v>
      </c>
      <c r="C144" s="68" t="s">
        <v>64</v>
      </c>
      <c r="D144" s="66" t="s">
        <v>98</v>
      </c>
      <c r="E144" s="67">
        <v>77040</v>
      </c>
      <c r="F144" s="80"/>
      <c r="G144" s="80"/>
      <c r="H144" s="80"/>
    </row>
    <row r="145" spans="1:8" x14ac:dyDescent="0.25">
      <c r="A145" s="69">
        <v>42940</v>
      </c>
      <c r="B145" s="68" t="s">
        <v>55</v>
      </c>
      <c r="C145" s="68" t="s">
        <v>64</v>
      </c>
      <c r="D145" s="66" t="s">
        <v>92</v>
      </c>
      <c r="E145" s="67">
        <v>54619.43</v>
      </c>
      <c r="F145" s="68"/>
      <c r="G145" s="68"/>
      <c r="H145" s="68"/>
    </row>
    <row r="146" spans="1:8" x14ac:dyDescent="0.25">
      <c r="A146" s="69">
        <v>42941</v>
      </c>
      <c r="B146" s="68" t="s">
        <v>55</v>
      </c>
      <c r="C146" s="68" t="s">
        <v>64</v>
      </c>
      <c r="D146" s="66" t="s">
        <v>82</v>
      </c>
      <c r="E146" s="67">
        <v>48000</v>
      </c>
      <c r="F146" s="68"/>
      <c r="G146" s="68"/>
      <c r="H146" s="68"/>
    </row>
    <row r="147" spans="1:8" x14ac:dyDescent="0.25">
      <c r="A147" s="69">
        <v>42942</v>
      </c>
      <c r="B147" s="68" t="s">
        <v>55</v>
      </c>
      <c r="C147" s="68" t="s">
        <v>64</v>
      </c>
      <c r="D147" s="66" t="s">
        <v>150</v>
      </c>
      <c r="E147" s="67">
        <v>139000</v>
      </c>
      <c r="F147" s="68"/>
      <c r="G147" s="68"/>
      <c r="H147" s="68"/>
    </row>
    <row r="148" spans="1:8" x14ac:dyDescent="0.25">
      <c r="A148" s="69">
        <v>42948</v>
      </c>
      <c r="B148" s="68" t="s">
        <v>55</v>
      </c>
      <c r="C148" s="68" t="s">
        <v>64</v>
      </c>
      <c r="D148" s="66" t="s">
        <v>73</v>
      </c>
      <c r="E148" s="67">
        <v>63300</v>
      </c>
      <c r="F148" s="68"/>
      <c r="G148" s="68"/>
      <c r="H148" s="68"/>
    </row>
    <row r="149" spans="1:8" x14ac:dyDescent="0.25">
      <c r="A149" s="69">
        <v>42956</v>
      </c>
      <c r="B149" s="68" t="s">
        <v>55</v>
      </c>
      <c r="C149" s="68" t="s">
        <v>64</v>
      </c>
      <c r="D149" s="66" t="s">
        <v>101</v>
      </c>
      <c r="E149" s="67">
        <v>125000</v>
      </c>
      <c r="F149" s="68"/>
      <c r="G149" s="68"/>
      <c r="H149" s="68"/>
    </row>
    <row r="150" spans="1:8" x14ac:dyDescent="0.25">
      <c r="A150" s="69">
        <v>42956</v>
      </c>
      <c r="B150" s="68" t="s">
        <v>55</v>
      </c>
      <c r="C150" s="68" t="s">
        <v>64</v>
      </c>
      <c r="D150" s="66" t="s">
        <v>124</v>
      </c>
      <c r="E150" s="67">
        <v>59807.28</v>
      </c>
      <c r="F150" s="68"/>
      <c r="G150" s="68"/>
      <c r="H150" s="68"/>
    </row>
    <row r="151" spans="1:8" x14ac:dyDescent="0.25">
      <c r="A151" s="69">
        <v>42958</v>
      </c>
      <c r="B151" s="68" t="s">
        <v>55</v>
      </c>
      <c r="C151" s="68" t="s">
        <v>64</v>
      </c>
      <c r="D151" s="66" t="s">
        <v>115</v>
      </c>
      <c r="E151" s="67">
        <v>158520.5</v>
      </c>
      <c r="F151" s="68"/>
      <c r="G151" s="68"/>
      <c r="H151" s="68"/>
    </row>
    <row r="152" spans="1:8" x14ac:dyDescent="0.25">
      <c r="A152" s="69">
        <v>42964</v>
      </c>
      <c r="B152" s="68" t="s">
        <v>55</v>
      </c>
      <c r="C152" s="68" t="s">
        <v>64</v>
      </c>
      <c r="D152" s="66" t="s">
        <v>77</v>
      </c>
      <c r="E152" s="67">
        <v>4215000</v>
      </c>
      <c r="F152" s="68"/>
      <c r="G152" s="68"/>
      <c r="H152" s="68"/>
    </row>
    <row r="153" spans="1:8" x14ac:dyDescent="0.25">
      <c r="A153" s="69">
        <v>42970</v>
      </c>
      <c r="B153" s="68" t="s">
        <v>55</v>
      </c>
      <c r="C153" s="68" t="s">
        <v>64</v>
      </c>
      <c r="D153" s="66" t="s">
        <v>178</v>
      </c>
      <c r="E153" s="67">
        <v>53000</v>
      </c>
      <c r="F153" s="68"/>
      <c r="G153" s="68"/>
      <c r="H153" s="68"/>
    </row>
    <row r="154" spans="1:8" x14ac:dyDescent="0.25">
      <c r="A154" s="69">
        <v>42972</v>
      </c>
      <c r="B154" s="68" t="s">
        <v>55</v>
      </c>
      <c r="C154" s="68" t="s">
        <v>64</v>
      </c>
      <c r="D154" s="66" t="s">
        <v>179</v>
      </c>
      <c r="E154" s="67">
        <v>60000</v>
      </c>
      <c r="F154" s="68"/>
      <c r="G154" s="68"/>
      <c r="H154" s="68"/>
    </row>
    <row r="155" spans="1:8" x14ac:dyDescent="0.25">
      <c r="A155" s="76">
        <v>42979</v>
      </c>
      <c r="B155" s="68" t="s">
        <v>55</v>
      </c>
      <c r="C155" s="68" t="s">
        <v>64</v>
      </c>
      <c r="D155" s="66" t="s">
        <v>152</v>
      </c>
      <c r="E155" s="67">
        <v>50696</v>
      </c>
      <c r="F155" s="68"/>
      <c r="G155" s="68"/>
      <c r="H155" s="68"/>
    </row>
    <row r="156" spans="1:8" x14ac:dyDescent="0.25">
      <c r="A156" s="76">
        <v>42983</v>
      </c>
      <c r="B156" s="68" t="s">
        <v>55</v>
      </c>
      <c r="C156" s="68" t="s">
        <v>64</v>
      </c>
      <c r="D156" s="66" t="s">
        <v>92</v>
      </c>
      <c r="E156" s="67">
        <v>406172</v>
      </c>
      <c r="F156" s="68"/>
      <c r="G156" s="68"/>
      <c r="H156" s="68"/>
    </row>
    <row r="157" spans="1:8" x14ac:dyDescent="0.25">
      <c r="A157" s="76">
        <v>42983</v>
      </c>
      <c r="B157" s="68" t="s">
        <v>55</v>
      </c>
      <c r="C157" s="68" t="s">
        <v>64</v>
      </c>
      <c r="D157" s="66" t="s">
        <v>118</v>
      </c>
      <c r="E157" s="67">
        <v>342400</v>
      </c>
      <c r="F157" s="68"/>
      <c r="G157" s="68"/>
      <c r="H157" s="68"/>
    </row>
    <row r="158" spans="1:8" x14ac:dyDescent="0.25">
      <c r="A158" s="76">
        <v>42984</v>
      </c>
      <c r="B158" s="68" t="s">
        <v>55</v>
      </c>
      <c r="C158" s="68" t="s">
        <v>64</v>
      </c>
      <c r="D158" s="66" t="s">
        <v>92</v>
      </c>
      <c r="E158" s="67">
        <v>54313.2</v>
      </c>
      <c r="F158" s="68"/>
      <c r="G158" s="68"/>
      <c r="H158" s="68"/>
    </row>
    <row r="159" spans="1:8" x14ac:dyDescent="0.25">
      <c r="A159" s="76">
        <v>42986</v>
      </c>
      <c r="B159" s="68" t="s">
        <v>55</v>
      </c>
      <c r="C159" s="68" t="s">
        <v>64</v>
      </c>
      <c r="D159" s="66" t="s">
        <v>128</v>
      </c>
      <c r="E159" s="67">
        <v>34999.379999999997</v>
      </c>
      <c r="F159" s="68"/>
      <c r="G159" s="68"/>
      <c r="H159" s="68"/>
    </row>
    <row r="160" spans="1:8" x14ac:dyDescent="0.25">
      <c r="A160" s="76">
        <v>42986</v>
      </c>
      <c r="B160" s="68" t="s">
        <v>55</v>
      </c>
      <c r="C160" s="68" t="s">
        <v>64</v>
      </c>
      <c r="D160" s="66" t="s">
        <v>71</v>
      </c>
      <c r="E160" s="67">
        <v>57660</v>
      </c>
      <c r="F160" s="68"/>
      <c r="G160" s="68"/>
      <c r="H160" s="68"/>
    </row>
    <row r="161" spans="1:8" x14ac:dyDescent="0.25">
      <c r="A161" s="76">
        <v>42989</v>
      </c>
      <c r="B161" s="68" t="s">
        <v>55</v>
      </c>
      <c r="C161" s="68" t="s">
        <v>64</v>
      </c>
      <c r="D161" s="66" t="s">
        <v>180</v>
      </c>
      <c r="E161" s="67">
        <v>249203</v>
      </c>
      <c r="F161" s="68"/>
      <c r="G161" s="68"/>
      <c r="H161" s="68"/>
    </row>
    <row r="162" spans="1:8" x14ac:dyDescent="0.25">
      <c r="A162" s="76">
        <v>42993</v>
      </c>
      <c r="B162" s="68" t="s">
        <v>55</v>
      </c>
      <c r="C162" s="68" t="s">
        <v>64</v>
      </c>
      <c r="D162" s="66" t="s">
        <v>181</v>
      </c>
      <c r="E162" s="67">
        <v>60187.5</v>
      </c>
      <c r="F162" s="68"/>
      <c r="G162" s="68"/>
      <c r="H162" s="68"/>
    </row>
    <row r="163" spans="1:8" x14ac:dyDescent="0.25">
      <c r="A163" s="76">
        <v>42997</v>
      </c>
      <c r="B163" s="68" t="s">
        <v>55</v>
      </c>
      <c r="C163" s="68" t="s">
        <v>64</v>
      </c>
      <c r="D163" s="66" t="s">
        <v>91</v>
      </c>
      <c r="E163" s="67">
        <v>85118.5</v>
      </c>
      <c r="F163" s="68"/>
      <c r="G163" s="68"/>
      <c r="H163" s="68"/>
    </row>
    <row r="164" spans="1:8" x14ac:dyDescent="0.25">
      <c r="A164" s="76">
        <v>43005</v>
      </c>
      <c r="B164" s="68" t="s">
        <v>55</v>
      </c>
      <c r="C164" s="68" t="s">
        <v>64</v>
      </c>
      <c r="D164" s="66" t="s">
        <v>84</v>
      </c>
      <c r="E164" s="67">
        <v>99720</v>
      </c>
      <c r="F164" s="83"/>
      <c r="G164" s="83"/>
      <c r="H164" s="83"/>
    </row>
    <row r="165" spans="1:8" x14ac:dyDescent="0.25">
      <c r="A165" s="77">
        <v>43018</v>
      </c>
      <c r="B165" s="78" t="s">
        <v>55</v>
      </c>
      <c r="C165" s="78" t="s">
        <v>64</v>
      </c>
      <c r="D165" s="79" t="s">
        <v>108</v>
      </c>
      <c r="E165" s="67">
        <v>33384</v>
      </c>
      <c r="F165" s="78" t="s">
        <v>163</v>
      </c>
      <c r="G165" s="80" t="s">
        <v>164</v>
      </c>
      <c r="H165" s="80" t="s">
        <v>170</v>
      </c>
    </row>
    <row r="166" spans="1:8" x14ac:dyDescent="0.25">
      <c r="A166" s="77">
        <v>43027</v>
      </c>
      <c r="B166" s="78" t="s">
        <v>55</v>
      </c>
      <c r="C166" s="78" t="s">
        <v>64</v>
      </c>
      <c r="D166" s="79" t="s">
        <v>74</v>
      </c>
      <c r="E166" s="67">
        <v>63000</v>
      </c>
      <c r="F166" s="80"/>
      <c r="G166" s="80"/>
      <c r="H166" s="80"/>
    </row>
    <row r="167" spans="1:8" x14ac:dyDescent="0.25">
      <c r="A167" s="77">
        <v>43031</v>
      </c>
      <c r="B167" s="78" t="s">
        <v>55</v>
      </c>
      <c r="C167" s="78" t="s">
        <v>64</v>
      </c>
      <c r="D167" s="79" t="s">
        <v>137</v>
      </c>
      <c r="E167" s="67">
        <v>99800.78</v>
      </c>
      <c r="F167" s="80"/>
      <c r="G167" s="80"/>
      <c r="H167" s="80"/>
    </row>
    <row r="168" spans="1:8" x14ac:dyDescent="0.25">
      <c r="A168" s="77">
        <v>43031</v>
      </c>
      <c r="B168" s="78" t="s">
        <v>55</v>
      </c>
      <c r="C168" s="78" t="s">
        <v>64</v>
      </c>
      <c r="D168" s="79" t="s">
        <v>140</v>
      </c>
      <c r="E168" s="67">
        <v>148159</v>
      </c>
      <c r="F168" s="80"/>
      <c r="G168" s="80"/>
      <c r="H168" s="80"/>
    </row>
    <row r="169" spans="1:8" x14ac:dyDescent="0.25">
      <c r="A169" s="77">
        <v>43031</v>
      </c>
      <c r="B169" s="78" t="s">
        <v>55</v>
      </c>
      <c r="C169" s="78" t="s">
        <v>64</v>
      </c>
      <c r="D169" s="79" t="s">
        <v>74</v>
      </c>
      <c r="E169" s="67">
        <v>129555</v>
      </c>
      <c r="F169" s="80"/>
      <c r="G169" s="80"/>
      <c r="H169" s="80"/>
    </row>
    <row r="170" spans="1:8" x14ac:dyDescent="0.25">
      <c r="A170" s="77">
        <v>43054</v>
      </c>
      <c r="B170" s="78" t="s">
        <v>55</v>
      </c>
      <c r="C170" s="78" t="s">
        <v>64</v>
      </c>
      <c r="D170" s="79" t="s">
        <v>110</v>
      </c>
      <c r="E170" s="67">
        <v>34154.400000000001</v>
      </c>
      <c r="F170" s="80"/>
      <c r="G170" s="80"/>
      <c r="H170" s="80"/>
    </row>
    <row r="171" spans="1:8" x14ac:dyDescent="0.25">
      <c r="A171" s="77">
        <v>43054</v>
      </c>
      <c r="B171" s="78" t="s">
        <v>55</v>
      </c>
      <c r="C171" s="78" t="s">
        <v>64</v>
      </c>
      <c r="D171" s="79" t="s">
        <v>151</v>
      </c>
      <c r="E171" s="67">
        <v>38500</v>
      </c>
      <c r="F171" s="80"/>
      <c r="G171" s="80"/>
      <c r="H171" s="80"/>
    </row>
    <row r="172" spans="1:8" x14ac:dyDescent="0.25">
      <c r="A172" s="77">
        <v>43059</v>
      </c>
      <c r="B172" s="78" t="s">
        <v>55</v>
      </c>
      <c r="C172" s="78" t="s">
        <v>64</v>
      </c>
      <c r="D172" s="66" t="s">
        <v>92</v>
      </c>
      <c r="E172" s="67">
        <v>249116.33</v>
      </c>
      <c r="F172" s="80"/>
      <c r="G172" s="80"/>
      <c r="H172" s="80"/>
    </row>
    <row r="173" spans="1:8" x14ac:dyDescent="0.25">
      <c r="A173" s="77">
        <v>43061</v>
      </c>
      <c r="B173" s="78" t="s">
        <v>55</v>
      </c>
      <c r="C173" s="78" t="s">
        <v>64</v>
      </c>
      <c r="D173" s="79" t="s">
        <v>68</v>
      </c>
      <c r="E173" s="67">
        <v>87000</v>
      </c>
      <c r="F173" s="80"/>
      <c r="G173" s="80"/>
      <c r="H173" s="80"/>
    </row>
    <row r="174" spans="1:8" x14ac:dyDescent="0.25">
      <c r="A174" s="77">
        <v>43062</v>
      </c>
      <c r="B174" s="78" t="s">
        <v>55</v>
      </c>
      <c r="C174" s="78" t="s">
        <v>64</v>
      </c>
      <c r="D174" s="79" t="s">
        <v>92</v>
      </c>
      <c r="E174" s="67">
        <v>38092</v>
      </c>
      <c r="F174" s="80"/>
      <c r="G174" s="80"/>
      <c r="H174" s="80"/>
    </row>
    <row r="175" spans="1:8" x14ac:dyDescent="0.25">
      <c r="A175" s="77">
        <v>43066</v>
      </c>
      <c r="B175" s="78" t="s">
        <v>55</v>
      </c>
      <c r="C175" s="78" t="s">
        <v>64</v>
      </c>
      <c r="D175" s="79" t="s">
        <v>112</v>
      </c>
      <c r="E175" s="67">
        <v>227836.15</v>
      </c>
      <c r="F175" s="80"/>
      <c r="G175" s="80"/>
      <c r="H175" s="80"/>
    </row>
    <row r="176" spans="1:8" x14ac:dyDescent="0.25">
      <c r="A176" s="69">
        <v>42956</v>
      </c>
      <c r="B176" s="68" t="s">
        <v>147</v>
      </c>
      <c r="C176" s="68" t="s">
        <v>64</v>
      </c>
      <c r="D176" s="66" t="s">
        <v>148</v>
      </c>
      <c r="E176" s="67">
        <v>4685000</v>
      </c>
      <c r="F176" s="68"/>
      <c r="G176" s="68"/>
      <c r="H176" s="68"/>
    </row>
    <row r="177" spans="1:8" x14ac:dyDescent="0.25">
      <c r="A177" s="69"/>
      <c r="B177" s="68"/>
      <c r="C177" s="73">
        <v>55</v>
      </c>
      <c r="D177" s="74"/>
      <c r="E177" s="75">
        <f>SUM(E122:E176)</f>
        <v>29651059.019999996</v>
      </c>
      <c r="F177" s="68"/>
      <c r="G177" s="68"/>
      <c r="H177" s="68"/>
    </row>
    <row r="178" spans="1:8" x14ac:dyDescent="0.25">
      <c r="A178" s="69">
        <v>42786</v>
      </c>
      <c r="B178" s="68" t="s">
        <v>59</v>
      </c>
      <c r="C178" s="68" t="s">
        <v>67</v>
      </c>
      <c r="D178" s="66" t="s">
        <v>96</v>
      </c>
      <c r="E178" s="67">
        <v>1680000</v>
      </c>
      <c r="F178" s="68"/>
      <c r="G178" s="68"/>
      <c r="H178" s="68"/>
    </row>
    <row r="179" spans="1:8" x14ac:dyDescent="0.25">
      <c r="A179" s="69">
        <v>42844</v>
      </c>
      <c r="B179" s="68" t="s">
        <v>59</v>
      </c>
      <c r="C179" s="68" t="s">
        <v>67</v>
      </c>
      <c r="D179" s="66" t="s">
        <v>105</v>
      </c>
      <c r="E179" s="67">
        <v>8196628.46</v>
      </c>
      <c r="F179" s="68" t="s">
        <v>163</v>
      </c>
      <c r="G179" s="68" t="s">
        <v>164</v>
      </c>
      <c r="H179" s="68" t="s">
        <v>175</v>
      </c>
    </row>
    <row r="180" spans="1:8" x14ac:dyDescent="0.25">
      <c r="A180" s="69">
        <v>42929</v>
      </c>
      <c r="B180" s="68" t="s">
        <v>59</v>
      </c>
      <c r="C180" s="68" t="s">
        <v>67</v>
      </c>
      <c r="D180" s="66" t="s">
        <v>86</v>
      </c>
      <c r="E180" s="67">
        <v>6163151.9400000004</v>
      </c>
      <c r="F180" s="68"/>
      <c r="G180" s="68"/>
      <c r="H180" s="68"/>
    </row>
    <row r="181" spans="1:8" x14ac:dyDescent="0.25">
      <c r="A181" s="69">
        <v>42951</v>
      </c>
      <c r="B181" s="68" t="s">
        <v>59</v>
      </c>
      <c r="C181" s="68" t="s">
        <v>67</v>
      </c>
      <c r="D181" s="66" t="s">
        <v>111</v>
      </c>
      <c r="E181" s="67">
        <v>159500000</v>
      </c>
      <c r="F181" s="68"/>
      <c r="G181" s="68"/>
      <c r="H181" s="68"/>
    </row>
    <row r="182" spans="1:8" x14ac:dyDescent="0.25">
      <c r="A182" s="69">
        <v>42963</v>
      </c>
      <c r="B182" s="68" t="s">
        <v>59</v>
      </c>
      <c r="C182" s="68" t="s">
        <v>67</v>
      </c>
      <c r="D182" s="66" t="s">
        <v>118</v>
      </c>
      <c r="E182" s="67">
        <v>14445000</v>
      </c>
      <c r="F182" s="68"/>
      <c r="G182" s="68"/>
      <c r="H182" s="68"/>
    </row>
    <row r="183" spans="1:8" x14ac:dyDescent="0.25">
      <c r="A183" s="76">
        <v>42993</v>
      </c>
      <c r="B183" s="68" t="s">
        <v>59</v>
      </c>
      <c r="C183" s="68" t="s">
        <v>67</v>
      </c>
      <c r="D183" s="66" t="s">
        <v>106</v>
      </c>
      <c r="E183" s="67">
        <v>107620.21</v>
      </c>
      <c r="F183" s="68"/>
      <c r="G183" s="68"/>
      <c r="H183" s="68"/>
    </row>
    <row r="184" spans="1:8" x14ac:dyDescent="0.25">
      <c r="A184" s="77">
        <v>43034</v>
      </c>
      <c r="B184" s="78" t="s">
        <v>59</v>
      </c>
      <c r="C184" s="78" t="s">
        <v>67</v>
      </c>
      <c r="D184" s="79" t="s">
        <v>106</v>
      </c>
      <c r="E184" s="67">
        <v>107273.08</v>
      </c>
      <c r="F184" s="80"/>
      <c r="G184" s="80"/>
      <c r="H184" s="80"/>
    </row>
    <row r="185" spans="1:8" x14ac:dyDescent="0.25">
      <c r="A185" s="77">
        <v>43060</v>
      </c>
      <c r="B185" s="78" t="s">
        <v>59</v>
      </c>
      <c r="C185" s="78" t="s">
        <v>67</v>
      </c>
      <c r="D185" s="79" t="s">
        <v>145</v>
      </c>
      <c r="E185" s="67">
        <v>1000000</v>
      </c>
      <c r="F185" s="80"/>
      <c r="G185" s="80"/>
      <c r="H185" s="80"/>
    </row>
    <row r="186" spans="1:8" x14ac:dyDescent="0.25">
      <c r="A186" s="77">
        <v>43060</v>
      </c>
      <c r="B186" s="78" t="s">
        <v>59</v>
      </c>
      <c r="C186" s="78" t="s">
        <v>67</v>
      </c>
      <c r="D186" s="79" t="s">
        <v>106</v>
      </c>
      <c r="E186" s="67">
        <v>1832004</v>
      </c>
      <c r="F186" s="80"/>
      <c r="G186" s="80"/>
      <c r="H186" s="80"/>
    </row>
    <row r="187" spans="1:8" x14ac:dyDescent="0.25">
      <c r="A187" s="69">
        <v>42748</v>
      </c>
      <c r="B187" s="68" t="s">
        <v>55</v>
      </c>
      <c r="C187" s="68" t="s">
        <v>67</v>
      </c>
      <c r="D187" s="66" t="s">
        <v>126</v>
      </c>
      <c r="E187" s="67">
        <v>50000</v>
      </c>
      <c r="F187" s="68" t="s">
        <v>163</v>
      </c>
      <c r="G187" s="68" t="s">
        <v>164</v>
      </c>
      <c r="H187" s="68" t="s">
        <v>175</v>
      </c>
    </row>
    <row r="188" spans="1:8" x14ac:dyDescent="0.25">
      <c r="A188" s="69">
        <v>42766</v>
      </c>
      <c r="B188" s="68" t="s">
        <v>55</v>
      </c>
      <c r="C188" s="68" t="s">
        <v>67</v>
      </c>
      <c r="D188" s="66" t="s">
        <v>105</v>
      </c>
      <c r="E188" s="67">
        <v>1695370</v>
      </c>
      <c r="F188" s="68"/>
      <c r="G188" s="68"/>
      <c r="H188" s="68"/>
    </row>
    <row r="189" spans="1:8" x14ac:dyDescent="0.25">
      <c r="A189" s="69">
        <v>42766</v>
      </c>
      <c r="B189" s="68" t="s">
        <v>55</v>
      </c>
      <c r="C189" s="68" t="s">
        <v>67</v>
      </c>
      <c r="D189" s="66" t="s">
        <v>134</v>
      </c>
      <c r="E189" s="67">
        <v>662769</v>
      </c>
      <c r="F189" s="68"/>
      <c r="G189" s="68"/>
      <c r="H189" s="68"/>
    </row>
    <row r="190" spans="1:8" x14ac:dyDescent="0.25">
      <c r="A190" s="69">
        <v>42804</v>
      </c>
      <c r="B190" s="68" t="s">
        <v>55</v>
      </c>
      <c r="C190" s="68" t="s">
        <v>67</v>
      </c>
      <c r="D190" s="66" t="s">
        <v>105</v>
      </c>
      <c r="E190" s="67">
        <v>2041547.86</v>
      </c>
      <c r="F190" s="68" t="s">
        <v>163</v>
      </c>
      <c r="G190" s="68" t="s">
        <v>164</v>
      </c>
      <c r="H190" s="68" t="s">
        <v>166</v>
      </c>
    </row>
    <row r="191" spans="1:8" x14ac:dyDescent="0.25">
      <c r="A191" s="69">
        <v>42845</v>
      </c>
      <c r="B191" s="68" t="s">
        <v>55</v>
      </c>
      <c r="C191" s="68" t="s">
        <v>67</v>
      </c>
      <c r="D191" s="66" t="s">
        <v>74</v>
      </c>
      <c r="E191" s="67">
        <v>123867900</v>
      </c>
      <c r="F191" s="68" t="s">
        <v>163</v>
      </c>
      <c r="G191" s="68" t="s">
        <v>164</v>
      </c>
      <c r="H191" s="68" t="s">
        <v>170</v>
      </c>
    </row>
    <row r="192" spans="1:8" x14ac:dyDescent="0.25">
      <c r="A192" s="69">
        <v>42902</v>
      </c>
      <c r="B192" s="68" t="s">
        <v>55</v>
      </c>
      <c r="C192" s="68" t="s">
        <v>67</v>
      </c>
      <c r="D192" s="66" t="s">
        <v>179</v>
      </c>
      <c r="E192" s="67">
        <v>180000</v>
      </c>
      <c r="F192" s="68"/>
      <c r="G192" s="68"/>
      <c r="H192" s="68"/>
    </row>
    <row r="193" spans="1:8" x14ac:dyDescent="0.25">
      <c r="A193" s="77">
        <v>43021</v>
      </c>
      <c r="B193" s="78" t="s">
        <v>55</v>
      </c>
      <c r="C193" s="78" t="s">
        <v>67</v>
      </c>
      <c r="D193" s="79" t="s">
        <v>135</v>
      </c>
      <c r="E193" s="67">
        <v>857001</v>
      </c>
      <c r="F193" s="80"/>
      <c r="G193" s="80"/>
      <c r="H193" s="80"/>
    </row>
    <row r="194" spans="1:8" x14ac:dyDescent="0.25">
      <c r="A194" s="77">
        <v>43069</v>
      </c>
      <c r="B194" s="78" t="s">
        <v>55</v>
      </c>
      <c r="C194" s="78" t="s">
        <v>67</v>
      </c>
      <c r="D194" s="79" t="s">
        <v>141</v>
      </c>
      <c r="E194" s="67">
        <v>610000</v>
      </c>
      <c r="F194" s="80"/>
      <c r="G194" s="80"/>
      <c r="H194" s="80"/>
    </row>
    <row r="195" spans="1:8" x14ac:dyDescent="0.25">
      <c r="A195" s="77"/>
      <c r="B195" s="78"/>
      <c r="C195" s="89">
        <v>17</v>
      </c>
      <c r="D195" s="90"/>
      <c r="E195" s="75">
        <f>SUM(E178:E194)</f>
        <v>322996265.55000007</v>
      </c>
      <c r="F195" s="80"/>
      <c r="G195" s="80"/>
      <c r="H195" s="80"/>
    </row>
    <row r="196" spans="1:8" x14ac:dyDescent="0.25">
      <c r="A196" s="69">
        <v>42746</v>
      </c>
      <c r="B196" s="68" t="s">
        <v>59</v>
      </c>
      <c r="C196" s="68" t="s">
        <v>80</v>
      </c>
      <c r="D196" s="66" t="s">
        <v>108</v>
      </c>
      <c r="E196" s="67">
        <v>1854754.05</v>
      </c>
      <c r="F196" s="68" t="s">
        <v>163</v>
      </c>
      <c r="G196" s="68" t="s">
        <v>164</v>
      </c>
      <c r="H196" s="68" t="s">
        <v>170</v>
      </c>
    </row>
    <row r="197" spans="1:8" x14ac:dyDescent="0.25">
      <c r="A197" s="69">
        <v>42779</v>
      </c>
      <c r="B197" s="68" t="s">
        <v>59</v>
      </c>
      <c r="C197" s="68" t="s">
        <v>80</v>
      </c>
      <c r="D197" s="66" t="s">
        <v>182</v>
      </c>
      <c r="E197" s="67">
        <v>235885.25</v>
      </c>
      <c r="F197" s="68"/>
      <c r="G197" s="68"/>
      <c r="H197" s="68"/>
    </row>
    <row r="198" spans="1:8" x14ac:dyDescent="0.25">
      <c r="A198" s="77">
        <v>43061</v>
      </c>
      <c r="B198" s="78" t="s">
        <v>55</v>
      </c>
      <c r="C198" s="68" t="s">
        <v>80</v>
      </c>
      <c r="D198" s="79" t="s">
        <v>98</v>
      </c>
      <c r="E198" s="67">
        <v>96254.53</v>
      </c>
      <c r="F198" s="80"/>
      <c r="G198" s="80"/>
      <c r="H198" s="80"/>
    </row>
    <row r="199" spans="1:8" x14ac:dyDescent="0.25">
      <c r="A199" s="77">
        <v>43054</v>
      </c>
      <c r="B199" s="78" t="s">
        <v>55</v>
      </c>
      <c r="C199" s="68" t="s">
        <v>80</v>
      </c>
      <c r="D199" s="79" t="s">
        <v>81</v>
      </c>
      <c r="E199" s="67">
        <v>100</v>
      </c>
      <c r="F199" s="80"/>
      <c r="G199" s="80"/>
      <c r="H199" s="80"/>
    </row>
    <row r="200" spans="1:8" x14ac:dyDescent="0.25">
      <c r="A200" s="77"/>
      <c r="B200" s="78"/>
      <c r="C200" s="89">
        <v>4</v>
      </c>
      <c r="D200" s="90"/>
      <c r="E200" s="75">
        <f>SUM(E196:E199)</f>
        <v>2186993.83</v>
      </c>
      <c r="F200" s="80"/>
      <c r="G200" s="80"/>
      <c r="H200" s="80"/>
    </row>
    <row r="201" spans="1:8" x14ac:dyDescent="0.25">
      <c r="C201" s="85">
        <f>+C200+C195+C177+C121+C110+C16+C11</f>
        <v>192</v>
      </c>
      <c r="E201" s="86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91" customWidth="1"/>
    <col min="2" max="3" width="11.42578125" style="91"/>
    <col min="4" max="4" width="39.140625" style="92" customWidth="1"/>
    <col min="5" max="5" width="18.140625" style="91" customWidth="1"/>
    <col min="6" max="7" width="11.42578125" style="91"/>
    <col min="8" max="8" width="16.28515625" style="91" customWidth="1"/>
    <col min="9" max="16384" width="11.42578125" style="91"/>
  </cols>
  <sheetData>
    <row r="2" spans="1:8" x14ac:dyDescent="0.2">
      <c r="A2" s="60" t="s">
        <v>155</v>
      </c>
      <c r="B2" s="61" t="s">
        <v>156</v>
      </c>
      <c r="C2" s="60" t="s">
        <v>157</v>
      </c>
      <c r="D2" s="62" t="s">
        <v>158</v>
      </c>
      <c r="E2" s="63" t="s">
        <v>159</v>
      </c>
      <c r="F2" s="60" t="s">
        <v>160</v>
      </c>
      <c r="G2" s="60" t="s">
        <v>161</v>
      </c>
      <c r="H2" s="60" t="s">
        <v>162</v>
      </c>
    </row>
    <row r="3" spans="1:8" x14ac:dyDescent="0.2">
      <c r="A3" s="64">
        <v>42746</v>
      </c>
      <c r="B3" s="60" t="s">
        <v>59</v>
      </c>
      <c r="C3" s="60" t="s">
        <v>80</v>
      </c>
      <c r="D3" s="66" t="s">
        <v>108</v>
      </c>
      <c r="E3" s="67">
        <v>1854754.05</v>
      </c>
      <c r="F3" s="68" t="s">
        <v>163</v>
      </c>
      <c r="G3" s="60" t="s">
        <v>164</v>
      </c>
      <c r="H3" s="60" t="s">
        <v>170</v>
      </c>
    </row>
    <row r="4" spans="1:8" x14ac:dyDescent="0.2">
      <c r="A4" s="69">
        <v>42767</v>
      </c>
      <c r="B4" s="68" t="s">
        <v>59</v>
      </c>
      <c r="C4" s="68" t="s">
        <v>64</v>
      </c>
      <c r="D4" s="66" t="s">
        <v>120</v>
      </c>
      <c r="E4" s="67">
        <v>55908.02</v>
      </c>
      <c r="F4" s="68" t="s">
        <v>163</v>
      </c>
      <c r="G4" s="68" t="s">
        <v>164</v>
      </c>
      <c r="H4" s="68" t="s">
        <v>165</v>
      </c>
    </row>
    <row r="5" spans="1:8" x14ac:dyDescent="0.2">
      <c r="A5" s="69">
        <v>42772</v>
      </c>
      <c r="B5" s="68" t="s">
        <v>59</v>
      </c>
      <c r="C5" s="68" t="s">
        <v>56</v>
      </c>
      <c r="D5" s="66" t="s">
        <v>83</v>
      </c>
      <c r="E5" s="67">
        <v>27010434</v>
      </c>
      <c r="F5" s="68" t="s">
        <v>163</v>
      </c>
      <c r="G5" s="68" t="s">
        <v>164</v>
      </c>
      <c r="H5" s="68" t="s">
        <v>174</v>
      </c>
    </row>
    <row r="6" spans="1:8" x14ac:dyDescent="0.2">
      <c r="A6" s="69">
        <v>42772</v>
      </c>
      <c r="B6" s="68" t="s">
        <v>59</v>
      </c>
      <c r="C6" s="68" t="s">
        <v>56</v>
      </c>
      <c r="D6" s="66" t="s">
        <v>83</v>
      </c>
      <c r="E6" s="67">
        <v>27010434</v>
      </c>
      <c r="F6" s="68" t="s">
        <v>163</v>
      </c>
      <c r="G6" s="68" t="s">
        <v>164</v>
      </c>
      <c r="H6" s="68" t="s">
        <v>174</v>
      </c>
    </row>
    <row r="7" spans="1:8" x14ac:dyDescent="0.2">
      <c r="A7" s="69">
        <v>42779</v>
      </c>
      <c r="B7" s="68" t="s">
        <v>59</v>
      </c>
      <c r="C7" s="68" t="s">
        <v>80</v>
      </c>
      <c r="D7" s="66" t="s">
        <v>182</v>
      </c>
      <c r="E7" s="67">
        <v>235885.25</v>
      </c>
      <c r="F7" s="68"/>
      <c r="G7" s="68"/>
      <c r="H7" s="68"/>
    </row>
    <row r="8" spans="1:8" x14ac:dyDescent="0.2">
      <c r="A8" s="69">
        <v>42786</v>
      </c>
      <c r="B8" s="68" t="s">
        <v>59</v>
      </c>
      <c r="C8" s="68" t="s">
        <v>67</v>
      </c>
      <c r="D8" s="66" t="s">
        <v>96</v>
      </c>
      <c r="E8" s="67">
        <v>1680000</v>
      </c>
      <c r="F8" s="68"/>
      <c r="G8" s="68"/>
      <c r="H8" s="68"/>
    </row>
    <row r="9" spans="1:8" x14ac:dyDescent="0.2">
      <c r="A9" s="69">
        <v>42786</v>
      </c>
      <c r="B9" s="68" t="s">
        <v>59</v>
      </c>
      <c r="C9" s="68" t="s">
        <v>60</v>
      </c>
      <c r="D9" s="66" t="s">
        <v>86</v>
      </c>
      <c r="E9" s="67">
        <v>19501.55</v>
      </c>
      <c r="F9" s="68"/>
      <c r="G9" s="68"/>
      <c r="H9" s="68"/>
    </row>
    <row r="10" spans="1:8" x14ac:dyDescent="0.2">
      <c r="A10" s="69">
        <v>42811</v>
      </c>
      <c r="B10" s="68" t="s">
        <v>59</v>
      </c>
      <c r="C10" s="68" t="s">
        <v>60</v>
      </c>
      <c r="D10" s="66" t="s">
        <v>61</v>
      </c>
      <c r="E10" s="67">
        <v>25011.25</v>
      </c>
      <c r="F10" s="68" t="s">
        <v>163</v>
      </c>
      <c r="G10" s="68" t="s">
        <v>164</v>
      </c>
      <c r="H10" s="68" t="s">
        <v>165</v>
      </c>
    </row>
    <row r="11" spans="1:8" x14ac:dyDescent="0.2">
      <c r="A11" s="69">
        <v>42816</v>
      </c>
      <c r="B11" s="68" t="s">
        <v>59</v>
      </c>
      <c r="C11" s="68" t="s">
        <v>60</v>
      </c>
      <c r="D11" s="66" t="s">
        <v>101</v>
      </c>
      <c r="E11" s="67">
        <v>9437.4</v>
      </c>
      <c r="F11" s="68" t="s">
        <v>163</v>
      </c>
      <c r="G11" s="68" t="s">
        <v>164</v>
      </c>
      <c r="H11" s="68" t="s">
        <v>166</v>
      </c>
    </row>
    <row r="12" spans="1:8" x14ac:dyDescent="0.2">
      <c r="A12" s="69">
        <v>42816</v>
      </c>
      <c r="B12" s="68" t="s">
        <v>59</v>
      </c>
      <c r="C12" s="68" t="s">
        <v>64</v>
      </c>
      <c r="D12" s="66" t="s">
        <v>101</v>
      </c>
      <c r="E12" s="67">
        <v>30049.99</v>
      </c>
      <c r="F12" s="68"/>
      <c r="G12" s="68"/>
      <c r="H12" s="68"/>
    </row>
    <row r="13" spans="1:8" x14ac:dyDescent="0.2">
      <c r="A13" s="69">
        <v>42817</v>
      </c>
      <c r="B13" s="68" t="s">
        <v>59</v>
      </c>
      <c r="C13" s="68" t="s">
        <v>64</v>
      </c>
      <c r="D13" s="66" t="s">
        <v>86</v>
      </c>
      <c r="E13" s="67">
        <v>4962042.54</v>
      </c>
      <c r="F13" s="68" t="s">
        <v>163</v>
      </c>
      <c r="G13" s="68" t="s">
        <v>164</v>
      </c>
      <c r="H13" s="68" t="s">
        <v>170</v>
      </c>
    </row>
    <row r="14" spans="1:8" x14ac:dyDescent="0.2">
      <c r="A14" s="69">
        <v>42817</v>
      </c>
      <c r="B14" s="68" t="s">
        <v>59</v>
      </c>
      <c r="C14" s="68" t="s">
        <v>64</v>
      </c>
      <c r="D14" s="66" t="s">
        <v>86</v>
      </c>
      <c r="E14" s="67">
        <v>9998203.8699999992</v>
      </c>
      <c r="F14" s="68" t="s">
        <v>163</v>
      </c>
      <c r="G14" s="68" t="s">
        <v>164</v>
      </c>
      <c r="H14" s="68" t="s">
        <v>170</v>
      </c>
    </row>
    <row r="15" spans="1:8" x14ac:dyDescent="0.2">
      <c r="A15" s="69">
        <v>42831</v>
      </c>
      <c r="B15" s="68" t="s">
        <v>59</v>
      </c>
      <c r="C15" s="68" t="s">
        <v>60</v>
      </c>
      <c r="D15" s="66" t="s">
        <v>149</v>
      </c>
      <c r="E15" s="67">
        <v>5760</v>
      </c>
      <c r="F15" s="68"/>
      <c r="G15" s="68"/>
      <c r="H15" s="68"/>
    </row>
    <row r="16" spans="1:8" x14ac:dyDescent="0.2">
      <c r="A16" s="69">
        <v>42835</v>
      </c>
      <c r="B16" s="68" t="s">
        <v>59</v>
      </c>
      <c r="C16" s="68" t="s">
        <v>60</v>
      </c>
      <c r="D16" s="66" t="s">
        <v>107</v>
      </c>
      <c r="E16" s="67">
        <v>29974.11</v>
      </c>
      <c r="F16" s="68" t="s">
        <v>163</v>
      </c>
      <c r="G16" s="68" t="s">
        <v>164</v>
      </c>
      <c r="H16" s="68" t="s">
        <v>166</v>
      </c>
    </row>
    <row r="17" spans="1:8" x14ac:dyDescent="0.2">
      <c r="A17" s="69">
        <v>42835</v>
      </c>
      <c r="B17" s="68" t="s">
        <v>59</v>
      </c>
      <c r="C17" s="68" t="s">
        <v>62</v>
      </c>
      <c r="D17" s="66" t="s">
        <v>105</v>
      </c>
      <c r="E17" s="67">
        <v>12000000</v>
      </c>
      <c r="F17" s="68" t="s">
        <v>163</v>
      </c>
      <c r="G17" s="68" t="s">
        <v>164</v>
      </c>
      <c r="H17" s="68" t="s">
        <v>166</v>
      </c>
    </row>
    <row r="18" spans="1:8" x14ac:dyDescent="0.2">
      <c r="A18" s="69">
        <v>42844</v>
      </c>
      <c r="B18" s="68" t="s">
        <v>59</v>
      </c>
      <c r="C18" s="68" t="s">
        <v>67</v>
      </c>
      <c r="D18" s="66" t="s">
        <v>105</v>
      </c>
      <c r="E18" s="67">
        <v>8196628.46</v>
      </c>
      <c r="F18" s="68" t="s">
        <v>163</v>
      </c>
      <c r="G18" s="68" t="s">
        <v>164</v>
      </c>
      <c r="H18" s="68" t="s">
        <v>175</v>
      </c>
    </row>
    <row r="19" spans="1:8" x14ac:dyDescent="0.2">
      <c r="A19" s="69">
        <v>42852</v>
      </c>
      <c r="B19" s="68" t="s">
        <v>59</v>
      </c>
      <c r="C19" s="68" t="s">
        <v>78</v>
      </c>
      <c r="D19" s="66" t="s">
        <v>154</v>
      </c>
      <c r="E19" s="67">
        <v>826000</v>
      </c>
      <c r="F19" s="68" t="s">
        <v>163</v>
      </c>
      <c r="G19" s="68" t="s">
        <v>164</v>
      </c>
      <c r="H19" s="68" t="s">
        <v>173</v>
      </c>
    </row>
    <row r="20" spans="1:8" x14ac:dyDescent="0.2">
      <c r="A20" s="69">
        <v>42863</v>
      </c>
      <c r="B20" s="68" t="s">
        <v>59</v>
      </c>
      <c r="C20" s="68" t="s">
        <v>64</v>
      </c>
      <c r="D20" s="66" t="s">
        <v>74</v>
      </c>
      <c r="E20" s="67">
        <v>6450</v>
      </c>
      <c r="F20" s="68" t="s">
        <v>163</v>
      </c>
      <c r="G20" s="68" t="s">
        <v>164</v>
      </c>
      <c r="H20" s="68" t="s">
        <v>171</v>
      </c>
    </row>
    <row r="21" spans="1:8" x14ac:dyDescent="0.2">
      <c r="A21" s="69">
        <v>42870</v>
      </c>
      <c r="B21" s="68" t="s">
        <v>59</v>
      </c>
      <c r="C21" s="68" t="s">
        <v>60</v>
      </c>
      <c r="D21" s="66" t="s">
        <v>116</v>
      </c>
      <c r="E21" s="67">
        <v>29954.65</v>
      </c>
      <c r="F21" s="68"/>
      <c r="G21" s="68"/>
      <c r="H21" s="68"/>
    </row>
    <row r="22" spans="1:8" x14ac:dyDescent="0.2">
      <c r="A22" s="69">
        <v>42891</v>
      </c>
      <c r="B22" s="68" t="s">
        <v>59</v>
      </c>
      <c r="C22" s="68" t="s">
        <v>62</v>
      </c>
      <c r="D22" s="66" t="s">
        <v>63</v>
      </c>
      <c r="E22" s="67">
        <v>18000000</v>
      </c>
      <c r="F22" s="68" t="s">
        <v>163</v>
      </c>
      <c r="G22" s="68" t="s">
        <v>164</v>
      </c>
      <c r="H22" s="68" t="s">
        <v>167</v>
      </c>
    </row>
    <row r="23" spans="1:8" x14ac:dyDescent="0.2">
      <c r="A23" s="69">
        <v>42915</v>
      </c>
      <c r="B23" s="68" t="s">
        <v>59</v>
      </c>
      <c r="C23" s="68" t="s">
        <v>64</v>
      </c>
      <c r="D23" s="66" t="s">
        <v>94</v>
      </c>
      <c r="E23" s="67">
        <v>56175</v>
      </c>
      <c r="F23" s="68"/>
      <c r="G23" s="68"/>
      <c r="H23" s="68"/>
    </row>
    <row r="24" spans="1:8" x14ac:dyDescent="0.2">
      <c r="A24" s="69">
        <v>42919</v>
      </c>
      <c r="B24" s="68" t="s">
        <v>59</v>
      </c>
      <c r="C24" s="68" t="s">
        <v>62</v>
      </c>
      <c r="D24" s="66" t="s">
        <v>108</v>
      </c>
      <c r="E24" s="67">
        <v>3716003</v>
      </c>
      <c r="F24" s="68"/>
      <c r="G24" s="68"/>
      <c r="H24" s="68"/>
    </row>
    <row r="25" spans="1:8" x14ac:dyDescent="0.2">
      <c r="A25" s="69">
        <v>42929</v>
      </c>
      <c r="B25" s="68" t="s">
        <v>59</v>
      </c>
      <c r="C25" s="68" t="s">
        <v>67</v>
      </c>
      <c r="D25" s="66" t="s">
        <v>86</v>
      </c>
      <c r="E25" s="67">
        <v>6163151.9400000004</v>
      </c>
      <c r="F25" s="68"/>
      <c r="G25" s="68"/>
      <c r="H25" s="68"/>
    </row>
    <row r="26" spans="1:8" x14ac:dyDescent="0.2">
      <c r="A26" s="69">
        <v>42951</v>
      </c>
      <c r="B26" s="68" t="s">
        <v>59</v>
      </c>
      <c r="C26" s="68" t="s">
        <v>67</v>
      </c>
      <c r="D26" s="66" t="s">
        <v>111</v>
      </c>
      <c r="E26" s="67">
        <v>159500000</v>
      </c>
      <c r="F26" s="68"/>
      <c r="G26" s="68"/>
      <c r="H26" s="68"/>
    </row>
    <row r="27" spans="1:8" x14ac:dyDescent="0.2">
      <c r="A27" s="69">
        <v>42963</v>
      </c>
      <c r="B27" s="68" t="s">
        <v>59</v>
      </c>
      <c r="C27" s="68" t="s">
        <v>67</v>
      </c>
      <c r="D27" s="66" t="s">
        <v>118</v>
      </c>
      <c r="E27" s="67">
        <v>14445000</v>
      </c>
      <c r="F27" s="68"/>
      <c r="G27" s="68"/>
      <c r="H27" s="68"/>
    </row>
    <row r="28" spans="1:8" x14ac:dyDescent="0.2">
      <c r="A28" s="69">
        <v>42963</v>
      </c>
      <c r="B28" s="68" t="s">
        <v>59</v>
      </c>
      <c r="C28" s="68" t="s">
        <v>64</v>
      </c>
      <c r="D28" s="66" t="s">
        <v>63</v>
      </c>
      <c r="E28" s="67">
        <v>150000</v>
      </c>
      <c r="F28" s="68"/>
      <c r="G28" s="68"/>
      <c r="H28" s="68"/>
    </row>
    <row r="29" spans="1:8" x14ac:dyDescent="0.2">
      <c r="A29" s="69">
        <v>42978</v>
      </c>
      <c r="B29" s="68" t="s">
        <v>59</v>
      </c>
      <c r="C29" s="68" t="s">
        <v>78</v>
      </c>
      <c r="D29" s="66" t="s">
        <v>104</v>
      </c>
      <c r="E29" s="67">
        <v>292110</v>
      </c>
      <c r="F29" s="68"/>
      <c r="G29" s="68"/>
      <c r="H29" s="68"/>
    </row>
    <row r="30" spans="1:8" x14ac:dyDescent="0.2">
      <c r="A30" s="76">
        <v>42993</v>
      </c>
      <c r="B30" s="68" t="s">
        <v>59</v>
      </c>
      <c r="C30" s="68" t="s">
        <v>64</v>
      </c>
      <c r="D30" s="66" t="s">
        <v>76</v>
      </c>
      <c r="E30" s="67">
        <v>32000</v>
      </c>
      <c r="F30" s="68"/>
      <c r="G30" s="68"/>
      <c r="H30" s="68"/>
    </row>
    <row r="31" spans="1:8" x14ac:dyDescent="0.2">
      <c r="A31" s="76">
        <v>42993</v>
      </c>
      <c r="B31" s="68" t="s">
        <v>59</v>
      </c>
      <c r="C31" s="68" t="s">
        <v>62</v>
      </c>
      <c r="D31" s="66" t="s">
        <v>111</v>
      </c>
      <c r="E31" s="67">
        <v>12945596.060000001</v>
      </c>
      <c r="F31" s="68"/>
      <c r="G31" s="68"/>
      <c r="H31" s="68"/>
    </row>
    <row r="32" spans="1:8" x14ac:dyDescent="0.2">
      <c r="A32" s="76">
        <v>42993</v>
      </c>
      <c r="B32" s="68" t="s">
        <v>59</v>
      </c>
      <c r="C32" s="68" t="s">
        <v>62</v>
      </c>
      <c r="D32" s="66" t="s">
        <v>111</v>
      </c>
      <c r="E32" s="67">
        <v>12945596.060000001</v>
      </c>
      <c r="F32" s="68"/>
      <c r="G32" s="68"/>
      <c r="H32" s="68"/>
    </row>
    <row r="33" spans="1:8" x14ac:dyDescent="0.2">
      <c r="A33" s="76">
        <v>42993</v>
      </c>
      <c r="B33" s="68" t="s">
        <v>59</v>
      </c>
      <c r="C33" s="68" t="s">
        <v>67</v>
      </c>
      <c r="D33" s="66" t="s">
        <v>106</v>
      </c>
      <c r="E33" s="67">
        <v>107620.21</v>
      </c>
      <c r="F33" s="68"/>
      <c r="G33" s="68"/>
      <c r="H33" s="68"/>
    </row>
    <row r="34" spans="1:8" x14ac:dyDescent="0.2">
      <c r="A34" s="76">
        <v>42993</v>
      </c>
      <c r="B34" s="68" t="s">
        <v>59</v>
      </c>
      <c r="C34" s="68" t="s">
        <v>62</v>
      </c>
      <c r="D34" s="66" t="s">
        <v>109</v>
      </c>
      <c r="E34" s="67">
        <v>43666342.619999997</v>
      </c>
      <c r="F34" s="68"/>
      <c r="G34" s="68"/>
      <c r="H34" s="68"/>
    </row>
    <row r="35" spans="1:8" x14ac:dyDescent="0.2">
      <c r="A35" s="76">
        <v>42993</v>
      </c>
      <c r="B35" s="68" t="s">
        <v>59</v>
      </c>
      <c r="C35" s="68" t="s">
        <v>62</v>
      </c>
      <c r="D35" s="66" t="s">
        <v>111</v>
      </c>
      <c r="E35" s="67">
        <v>23052257.41</v>
      </c>
      <c r="F35" s="68"/>
      <c r="G35" s="68"/>
      <c r="H35" s="68"/>
    </row>
    <row r="36" spans="1:8" x14ac:dyDescent="0.2">
      <c r="A36" s="77">
        <v>43025</v>
      </c>
      <c r="B36" s="78" t="s">
        <v>59</v>
      </c>
      <c r="C36" s="78" t="s">
        <v>78</v>
      </c>
      <c r="D36" s="79" t="s">
        <v>79</v>
      </c>
      <c r="E36" s="67">
        <v>52965</v>
      </c>
      <c r="F36" s="80"/>
      <c r="G36" s="80"/>
      <c r="H36" s="80"/>
    </row>
    <row r="37" spans="1:8" x14ac:dyDescent="0.2">
      <c r="A37" s="77">
        <v>43034</v>
      </c>
      <c r="B37" s="78" t="s">
        <v>59</v>
      </c>
      <c r="C37" s="78" t="s">
        <v>67</v>
      </c>
      <c r="D37" s="79" t="s">
        <v>106</v>
      </c>
      <c r="E37" s="67">
        <v>107273.08</v>
      </c>
      <c r="F37" s="80"/>
      <c r="G37" s="80"/>
      <c r="H37" s="80"/>
    </row>
    <row r="38" spans="1:8" x14ac:dyDescent="0.2">
      <c r="A38" s="77">
        <v>43060</v>
      </c>
      <c r="B38" s="78" t="s">
        <v>59</v>
      </c>
      <c r="C38" s="78" t="s">
        <v>67</v>
      </c>
      <c r="D38" s="79" t="s">
        <v>145</v>
      </c>
      <c r="E38" s="67">
        <v>1000000</v>
      </c>
      <c r="F38" s="80"/>
      <c r="G38" s="80"/>
      <c r="H38" s="80"/>
    </row>
    <row r="39" spans="1:8" x14ac:dyDescent="0.2">
      <c r="A39" s="77">
        <v>43060</v>
      </c>
      <c r="B39" s="78" t="s">
        <v>59</v>
      </c>
      <c r="C39" s="78" t="s">
        <v>67</v>
      </c>
      <c r="D39" s="79" t="s">
        <v>106</v>
      </c>
      <c r="E39" s="67">
        <v>1832004</v>
      </c>
      <c r="F39" s="80"/>
      <c r="G39" s="80"/>
      <c r="H39" s="80"/>
    </row>
    <row r="40" spans="1:8" x14ac:dyDescent="0.2">
      <c r="A40" s="77"/>
      <c r="B40" s="78"/>
      <c r="C40" s="78"/>
      <c r="D40" s="89">
        <v>37</v>
      </c>
      <c r="E40" s="75">
        <f>SUM(E3:E39)</f>
        <v>392050523.51999998</v>
      </c>
      <c r="F40" s="80"/>
      <c r="G40" s="80"/>
      <c r="H40" s="80"/>
    </row>
    <row r="41" spans="1:8" x14ac:dyDescent="0.2">
      <c r="A41" s="69">
        <v>42738</v>
      </c>
      <c r="B41" s="68" t="s">
        <v>55</v>
      </c>
      <c r="C41" s="68" t="s">
        <v>64</v>
      </c>
      <c r="D41" s="66" t="s">
        <v>74</v>
      </c>
      <c r="E41" s="67">
        <v>149800</v>
      </c>
      <c r="F41" s="68" t="s">
        <v>163</v>
      </c>
      <c r="G41" s="68" t="s">
        <v>164</v>
      </c>
      <c r="H41" s="68" t="s">
        <v>175</v>
      </c>
    </row>
    <row r="42" spans="1:8" x14ac:dyDescent="0.2">
      <c r="A42" s="69">
        <v>42745</v>
      </c>
      <c r="B42" s="68" t="s">
        <v>55</v>
      </c>
      <c r="C42" s="68" t="s">
        <v>56</v>
      </c>
      <c r="D42" s="66" t="s">
        <v>113</v>
      </c>
      <c r="E42" s="67">
        <v>963000</v>
      </c>
      <c r="F42" s="68" t="s">
        <v>163</v>
      </c>
      <c r="G42" s="68" t="s">
        <v>164</v>
      </c>
      <c r="H42" s="68" t="s">
        <v>175</v>
      </c>
    </row>
    <row r="43" spans="1:8" x14ac:dyDescent="0.2">
      <c r="A43" s="69">
        <v>42746</v>
      </c>
      <c r="B43" s="68" t="s">
        <v>55</v>
      </c>
      <c r="C43" s="68" t="s">
        <v>56</v>
      </c>
      <c r="D43" s="66" t="s">
        <v>113</v>
      </c>
      <c r="E43" s="67">
        <v>963000</v>
      </c>
      <c r="F43" s="68" t="s">
        <v>163</v>
      </c>
      <c r="G43" s="68" t="s">
        <v>164</v>
      </c>
      <c r="H43" s="68" t="s">
        <v>175</v>
      </c>
    </row>
    <row r="44" spans="1:8" x14ac:dyDescent="0.2">
      <c r="A44" s="69">
        <v>42748</v>
      </c>
      <c r="B44" s="68" t="s">
        <v>55</v>
      </c>
      <c r="C44" s="68" t="s">
        <v>67</v>
      </c>
      <c r="D44" s="66" t="s">
        <v>126</v>
      </c>
      <c r="E44" s="67">
        <v>50000</v>
      </c>
      <c r="F44" s="68" t="s">
        <v>163</v>
      </c>
      <c r="G44" s="68" t="s">
        <v>164</v>
      </c>
      <c r="H44" s="68" t="s">
        <v>175</v>
      </c>
    </row>
    <row r="45" spans="1:8" x14ac:dyDescent="0.2">
      <c r="A45" s="69">
        <v>42755</v>
      </c>
      <c r="B45" s="68" t="s">
        <v>55</v>
      </c>
      <c r="C45" s="68" t="s">
        <v>60</v>
      </c>
      <c r="D45" s="66" t="s">
        <v>131</v>
      </c>
      <c r="E45" s="67">
        <v>30000</v>
      </c>
      <c r="F45" s="68" t="s">
        <v>163</v>
      </c>
      <c r="G45" s="68" t="s">
        <v>164</v>
      </c>
      <c r="H45" s="68" t="s">
        <v>175</v>
      </c>
    </row>
    <row r="46" spans="1:8" x14ac:dyDescent="0.2">
      <c r="A46" s="69">
        <v>42755</v>
      </c>
      <c r="B46" s="68" t="s">
        <v>55</v>
      </c>
      <c r="C46" s="68" t="s">
        <v>56</v>
      </c>
      <c r="D46" s="66" t="s">
        <v>94</v>
      </c>
      <c r="E46" s="67">
        <v>73252.2</v>
      </c>
      <c r="F46" s="68"/>
      <c r="G46" s="68"/>
      <c r="H46" s="68"/>
    </row>
    <row r="47" spans="1:8" x14ac:dyDescent="0.2">
      <c r="A47" s="69">
        <v>42755</v>
      </c>
      <c r="B47" s="68" t="s">
        <v>55</v>
      </c>
      <c r="C47" s="68" t="s">
        <v>64</v>
      </c>
      <c r="D47" s="66" t="s">
        <v>127</v>
      </c>
      <c r="E47" s="67">
        <v>165984.26999999999</v>
      </c>
      <c r="F47" s="68" t="s">
        <v>163</v>
      </c>
      <c r="G47" s="68" t="s">
        <v>164</v>
      </c>
      <c r="H47" s="68" t="s">
        <v>175</v>
      </c>
    </row>
    <row r="48" spans="1:8" x14ac:dyDescent="0.2">
      <c r="A48" s="69">
        <v>42755</v>
      </c>
      <c r="B48" s="68" t="s">
        <v>55</v>
      </c>
      <c r="C48" s="68" t="s">
        <v>60</v>
      </c>
      <c r="D48" s="66" t="s">
        <v>105</v>
      </c>
      <c r="E48" s="67">
        <v>8100</v>
      </c>
      <c r="F48" s="68" t="s">
        <v>163</v>
      </c>
      <c r="G48" s="68" t="s">
        <v>164</v>
      </c>
      <c r="H48" s="68" t="s">
        <v>175</v>
      </c>
    </row>
    <row r="49" spans="1:8" x14ac:dyDescent="0.2">
      <c r="A49" s="69">
        <v>42758</v>
      </c>
      <c r="B49" s="68" t="s">
        <v>55</v>
      </c>
      <c r="C49" s="68" t="s">
        <v>60</v>
      </c>
      <c r="D49" s="66" t="s">
        <v>105</v>
      </c>
      <c r="E49" s="67">
        <v>8000</v>
      </c>
      <c r="F49" s="68" t="s">
        <v>163</v>
      </c>
      <c r="G49" s="68" t="s">
        <v>164</v>
      </c>
      <c r="H49" s="68" t="s">
        <v>167</v>
      </c>
    </row>
    <row r="50" spans="1:8" x14ac:dyDescent="0.2">
      <c r="A50" s="69">
        <v>42758</v>
      </c>
      <c r="B50" s="68" t="s">
        <v>55</v>
      </c>
      <c r="C50" s="68" t="s">
        <v>64</v>
      </c>
      <c r="D50" s="66" t="s">
        <v>70</v>
      </c>
      <c r="E50" s="67">
        <v>150000</v>
      </c>
      <c r="F50" s="68" t="s">
        <v>163</v>
      </c>
      <c r="G50" s="68" t="s">
        <v>164</v>
      </c>
      <c r="H50" s="68" t="s">
        <v>175</v>
      </c>
    </row>
    <row r="51" spans="1:8" x14ac:dyDescent="0.2">
      <c r="A51" s="69">
        <v>42761</v>
      </c>
      <c r="B51" s="68" t="s">
        <v>55</v>
      </c>
      <c r="C51" s="68" t="s">
        <v>60</v>
      </c>
      <c r="D51" s="66" t="s">
        <v>105</v>
      </c>
      <c r="E51" s="67">
        <v>11246.83</v>
      </c>
      <c r="F51" s="68" t="s">
        <v>163</v>
      </c>
      <c r="G51" s="68" t="s">
        <v>164</v>
      </c>
      <c r="H51" s="68" t="s">
        <v>166</v>
      </c>
    </row>
    <row r="52" spans="1:8" x14ac:dyDescent="0.2">
      <c r="A52" s="69">
        <v>42761</v>
      </c>
      <c r="B52" s="68" t="s">
        <v>55</v>
      </c>
      <c r="C52" s="68" t="s">
        <v>60</v>
      </c>
      <c r="D52" s="66" t="s">
        <v>129</v>
      </c>
      <c r="E52" s="67">
        <v>30000</v>
      </c>
      <c r="F52" s="68" t="s">
        <v>163</v>
      </c>
      <c r="G52" s="68" t="s">
        <v>164</v>
      </c>
      <c r="H52" s="68" t="s">
        <v>165</v>
      </c>
    </row>
    <row r="53" spans="1:8" x14ac:dyDescent="0.2">
      <c r="A53" s="69">
        <v>42766</v>
      </c>
      <c r="B53" s="68" t="s">
        <v>55</v>
      </c>
      <c r="C53" s="68" t="s">
        <v>67</v>
      </c>
      <c r="D53" s="66" t="s">
        <v>105</v>
      </c>
      <c r="E53" s="67">
        <v>1695370</v>
      </c>
      <c r="F53" s="68"/>
      <c r="G53" s="68"/>
      <c r="H53" s="68"/>
    </row>
    <row r="54" spans="1:8" x14ac:dyDescent="0.2">
      <c r="A54" s="69">
        <v>42766</v>
      </c>
      <c r="B54" s="68" t="s">
        <v>55</v>
      </c>
      <c r="C54" s="68" t="s">
        <v>67</v>
      </c>
      <c r="D54" s="66" t="s">
        <v>134</v>
      </c>
      <c r="E54" s="67">
        <v>662769</v>
      </c>
      <c r="F54" s="68"/>
      <c r="G54" s="68"/>
      <c r="H54" s="68"/>
    </row>
    <row r="55" spans="1:8" x14ac:dyDescent="0.2">
      <c r="A55" s="69">
        <v>42768</v>
      </c>
      <c r="B55" s="68" t="s">
        <v>55</v>
      </c>
      <c r="C55" s="68" t="s">
        <v>56</v>
      </c>
      <c r="D55" s="66" t="s">
        <v>112</v>
      </c>
      <c r="E55" s="67">
        <v>177063.6</v>
      </c>
      <c r="F55" s="68" t="s">
        <v>163</v>
      </c>
      <c r="G55" s="68" t="s">
        <v>164</v>
      </c>
      <c r="H55" s="68" t="s">
        <v>175</v>
      </c>
    </row>
    <row r="56" spans="1:8" x14ac:dyDescent="0.2">
      <c r="A56" s="69">
        <v>42768</v>
      </c>
      <c r="B56" s="68" t="s">
        <v>55</v>
      </c>
      <c r="C56" s="68" t="s">
        <v>60</v>
      </c>
      <c r="D56" s="66" t="s">
        <v>130</v>
      </c>
      <c r="E56" s="67">
        <v>33500</v>
      </c>
      <c r="F56" s="68" t="s">
        <v>163</v>
      </c>
      <c r="G56" s="68" t="s">
        <v>164</v>
      </c>
      <c r="H56" s="68" t="s">
        <v>175</v>
      </c>
    </row>
    <row r="57" spans="1:8" x14ac:dyDescent="0.2">
      <c r="A57" s="69">
        <v>42773</v>
      </c>
      <c r="B57" s="68" t="s">
        <v>55</v>
      </c>
      <c r="C57" s="68" t="s">
        <v>64</v>
      </c>
      <c r="D57" s="66" t="s">
        <v>113</v>
      </c>
      <c r="E57" s="67">
        <v>77682</v>
      </c>
      <c r="F57" s="68" t="s">
        <v>163</v>
      </c>
      <c r="G57" s="68" t="s">
        <v>164</v>
      </c>
      <c r="H57" s="68" t="s">
        <v>165</v>
      </c>
    </row>
    <row r="58" spans="1:8" x14ac:dyDescent="0.2">
      <c r="A58" s="69">
        <v>42775</v>
      </c>
      <c r="B58" s="68" t="s">
        <v>55</v>
      </c>
      <c r="C58" s="68" t="s">
        <v>64</v>
      </c>
      <c r="D58" s="66" t="s">
        <v>74</v>
      </c>
      <c r="E58" s="67">
        <v>47415</v>
      </c>
      <c r="F58" s="68"/>
      <c r="G58" s="68"/>
      <c r="H58" s="68"/>
    </row>
    <row r="59" spans="1:8" x14ac:dyDescent="0.2">
      <c r="A59" s="69">
        <v>42779</v>
      </c>
      <c r="B59" s="68" t="s">
        <v>55</v>
      </c>
      <c r="C59" s="68" t="s">
        <v>60</v>
      </c>
      <c r="D59" s="66" t="s">
        <v>121</v>
      </c>
      <c r="E59" s="67">
        <v>29886.75</v>
      </c>
      <c r="F59" s="68" t="s">
        <v>163</v>
      </c>
      <c r="G59" s="68" t="s">
        <v>164</v>
      </c>
      <c r="H59" s="68" t="s">
        <v>175</v>
      </c>
    </row>
    <row r="60" spans="1:8" x14ac:dyDescent="0.2">
      <c r="A60" s="69">
        <v>42780</v>
      </c>
      <c r="B60" s="68" t="s">
        <v>55</v>
      </c>
      <c r="C60" s="68" t="s">
        <v>64</v>
      </c>
      <c r="D60" s="66" t="s">
        <v>132</v>
      </c>
      <c r="E60" s="67">
        <v>76536.800000000003</v>
      </c>
      <c r="F60" s="68" t="s">
        <v>163</v>
      </c>
      <c r="G60" s="68" t="s">
        <v>164</v>
      </c>
      <c r="H60" s="68" t="s">
        <v>175</v>
      </c>
    </row>
    <row r="61" spans="1:8" x14ac:dyDescent="0.2">
      <c r="A61" s="69">
        <v>42786</v>
      </c>
      <c r="B61" s="68" t="s">
        <v>55</v>
      </c>
      <c r="C61" s="68" t="s">
        <v>60</v>
      </c>
      <c r="D61" s="66" t="s">
        <v>123</v>
      </c>
      <c r="E61" s="67">
        <v>18928</v>
      </c>
      <c r="F61" s="68" t="s">
        <v>163</v>
      </c>
      <c r="G61" s="68" t="s">
        <v>164</v>
      </c>
      <c r="H61" s="68" t="s">
        <v>165</v>
      </c>
    </row>
    <row r="62" spans="1:8" x14ac:dyDescent="0.2">
      <c r="A62" s="69">
        <v>42786</v>
      </c>
      <c r="B62" s="68" t="s">
        <v>55</v>
      </c>
      <c r="C62" s="68" t="s">
        <v>60</v>
      </c>
      <c r="D62" s="66" t="s">
        <v>103</v>
      </c>
      <c r="E62" s="67">
        <v>12958.66</v>
      </c>
      <c r="F62" s="68" t="s">
        <v>163</v>
      </c>
      <c r="G62" s="68" t="s">
        <v>164</v>
      </c>
      <c r="H62" s="68" t="s">
        <v>165</v>
      </c>
    </row>
    <row r="63" spans="1:8" x14ac:dyDescent="0.2">
      <c r="A63" s="69">
        <v>42786</v>
      </c>
      <c r="B63" s="68" t="s">
        <v>55</v>
      </c>
      <c r="C63" s="68" t="s">
        <v>64</v>
      </c>
      <c r="D63" s="66" t="s">
        <v>139</v>
      </c>
      <c r="E63" s="67">
        <v>59999.88</v>
      </c>
      <c r="F63" s="68" t="s">
        <v>163</v>
      </c>
      <c r="G63" s="68" t="s">
        <v>164</v>
      </c>
      <c r="H63" s="68" t="s">
        <v>167</v>
      </c>
    </row>
    <row r="64" spans="1:8" x14ac:dyDescent="0.2">
      <c r="A64" s="69">
        <v>42786</v>
      </c>
      <c r="B64" s="68" t="s">
        <v>55</v>
      </c>
      <c r="C64" s="68" t="s">
        <v>60</v>
      </c>
      <c r="D64" s="66" t="s">
        <v>122</v>
      </c>
      <c r="E64" s="67">
        <v>25730</v>
      </c>
      <c r="F64" s="68" t="s">
        <v>163</v>
      </c>
      <c r="G64" s="68" t="s">
        <v>164</v>
      </c>
      <c r="H64" s="68" t="s">
        <v>167</v>
      </c>
    </row>
    <row r="65" spans="1:8" x14ac:dyDescent="0.2">
      <c r="A65" s="69">
        <v>42786</v>
      </c>
      <c r="B65" s="68" t="s">
        <v>55</v>
      </c>
      <c r="C65" s="68" t="s">
        <v>60</v>
      </c>
      <c r="D65" s="66" t="s">
        <v>122</v>
      </c>
      <c r="E65" s="67">
        <v>20000</v>
      </c>
      <c r="F65" s="68" t="s">
        <v>163</v>
      </c>
      <c r="G65" s="68" t="s">
        <v>164</v>
      </c>
      <c r="H65" s="68" t="s">
        <v>175</v>
      </c>
    </row>
    <row r="66" spans="1:8" x14ac:dyDescent="0.2">
      <c r="A66" s="69">
        <v>42787</v>
      </c>
      <c r="B66" s="68" t="s">
        <v>55</v>
      </c>
      <c r="C66" s="68" t="s">
        <v>56</v>
      </c>
      <c r="D66" s="66" t="s">
        <v>86</v>
      </c>
      <c r="E66" s="67">
        <v>921046.22</v>
      </c>
      <c r="F66" s="68" t="s">
        <v>163</v>
      </c>
      <c r="G66" s="68" t="s">
        <v>164</v>
      </c>
      <c r="H66" s="68" t="s">
        <v>175</v>
      </c>
    </row>
    <row r="67" spans="1:8" x14ac:dyDescent="0.2">
      <c r="A67" s="69">
        <v>42787</v>
      </c>
      <c r="B67" s="68" t="s">
        <v>55</v>
      </c>
      <c r="C67" s="68" t="s">
        <v>60</v>
      </c>
      <c r="D67" s="66" t="s">
        <v>85</v>
      </c>
      <c r="E67" s="67">
        <v>12250</v>
      </c>
      <c r="F67" s="68" t="s">
        <v>163</v>
      </c>
      <c r="G67" s="68" t="s">
        <v>164</v>
      </c>
      <c r="H67" s="68" t="s">
        <v>175</v>
      </c>
    </row>
    <row r="68" spans="1:8" x14ac:dyDescent="0.2">
      <c r="A68" s="69">
        <v>42790</v>
      </c>
      <c r="B68" s="68" t="s">
        <v>55</v>
      </c>
      <c r="C68" s="68" t="s">
        <v>60</v>
      </c>
      <c r="D68" s="66" t="s">
        <v>94</v>
      </c>
      <c r="E68" s="67">
        <v>15087</v>
      </c>
      <c r="F68" s="68"/>
      <c r="G68" s="68"/>
      <c r="H68" s="68"/>
    </row>
    <row r="69" spans="1:8" x14ac:dyDescent="0.2">
      <c r="A69" s="69">
        <v>42790</v>
      </c>
      <c r="B69" s="68" t="s">
        <v>55</v>
      </c>
      <c r="C69" s="68" t="s">
        <v>64</v>
      </c>
      <c r="D69" s="66" t="s">
        <v>136</v>
      </c>
      <c r="E69" s="67">
        <v>100000</v>
      </c>
      <c r="F69" s="68" t="s">
        <v>163</v>
      </c>
      <c r="G69" s="68" t="s">
        <v>164</v>
      </c>
      <c r="H69" s="68" t="s">
        <v>165</v>
      </c>
    </row>
    <row r="70" spans="1:8" x14ac:dyDescent="0.2">
      <c r="A70" s="69">
        <v>42790</v>
      </c>
      <c r="B70" s="68" t="s">
        <v>55</v>
      </c>
      <c r="C70" s="68" t="s">
        <v>60</v>
      </c>
      <c r="D70" s="66" t="s">
        <v>138</v>
      </c>
      <c r="E70" s="67">
        <v>14500</v>
      </c>
      <c r="F70" s="68" t="s">
        <v>163</v>
      </c>
      <c r="G70" s="68" t="s">
        <v>164</v>
      </c>
      <c r="H70" s="68" t="s">
        <v>175</v>
      </c>
    </row>
    <row r="71" spans="1:8" x14ac:dyDescent="0.2">
      <c r="A71" s="69">
        <v>42790</v>
      </c>
      <c r="B71" s="68" t="s">
        <v>55</v>
      </c>
      <c r="C71" s="68" t="s">
        <v>60</v>
      </c>
      <c r="D71" s="66" t="s">
        <v>105</v>
      </c>
      <c r="E71" s="67">
        <v>30000</v>
      </c>
      <c r="F71" s="68" t="s">
        <v>163</v>
      </c>
      <c r="G71" s="68" t="s">
        <v>164</v>
      </c>
      <c r="H71" s="68" t="s">
        <v>165</v>
      </c>
    </row>
    <row r="72" spans="1:8" x14ac:dyDescent="0.2">
      <c r="A72" s="69">
        <v>42803</v>
      </c>
      <c r="B72" s="68" t="s">
        <v>55</v>
      </c>
      <c r="C72" s="68" t="s">
        <v>60</v>
      </c>
      <c r="D72" s="66" t="s">
        <v>75</v>
      </c>
      <c r="E72" s="67">
        <v>20325</v>
      </c>
      <c r="F72" s="68" t="s">
        <v>163</v>
      </c>
      <c r="G72" s="68" t="s">
        <v>164</v>
      </c>
      <c r="H72" s="68" t="s">
        <v>167</v>
      </c>
    </row>
    <row r="73" spans="1:8" x14ac:dyDescent="0.2">
      <c r="A73" s="69">
        <v>42804</v>
      </c>
      <c r="B73" s="68" t="s">
        <v>55</v>
      </c>
      <c r="C73" s="68" t="s">
        <v>67</v>
      </c>
      <c r="D73" s="66" t="s">
        <v>105</v>
      </c>
      <c r="E73" s="67">
        <v>2041547.86</v>
      </c>
      <c r="F73" s="68" t="s">
        <v>163</v>
      </c>
      <c r="G73" s="68" t="s">
        <v>164</v>
      </c>
      <c r="H73" s="68" t="s">
        <v>166</v>
      </c>
    </row>
    <row r="74" spans="1:8" x14ac:dyDescent="0.2">
      <c r="A74" s="69">
        <v>42807</v>
      </c>
      <c r="B74" s="68" t="s">
        <v>55</v>
      </c>
      <c r="C74" s="68" t="s">
        <v>60</v>
      </c>
      <c r="D74" s="66" t="s">
        <v>75</v>
      </c>
      <c r="E74" s="67">
        <v>25680</v>
      </c>
      <c r="F74" s="68" t="s">
        <v>163</v>
      </c>
      <c r="G74" s="68" t="s">
        <v>164</v>
      </c>
      <c r="H74" s="68" t="s">
        <v>175</v>
      </c>
    </row>
    <row r="75" spans="1:8" x14ac:dyDescent="0.2">
      <c r="A75" s="69">
        <v>42810</v>
      </c>
      <c r="B75" s="68" t="s">
        <v>55</v>
      </c>
      <c r="C75" s="68" t="s">
        <v>60</v>
      </c>
      <c r="D75" s="66" t="s">
        <v>105</v>
      </c>
      <c r="E75" s="67">
        <v>24019.9</v>
      </c>
      <c r="F75" s="68" t="s">
        <v>163</v>
      </c>
      <c r="G75" s="68" t="s">
        <v>164</v>
      </c>
      <c r="H75" s="68" t="s">
        <v>165</v>
      </c>
    </row>
    <row r="76" spans="1:8" x14ac:dyDescent="0.2">
      <c r="A76" s="70">
        <v>42818</v>
      </c>
      <c r="B76" s="71" t="s">
        <v>55</v>
      </c>
      <c r="C76" s="71" t="s">
        <v>60</v>
      </c>
      <c r="D76" s="72" t="s">
        <v>107</v>
      </c>
      <c r="E76" s="67">
        <v>3900</v>
      </c>
      <c r="F76" s="71" t="s">
        <v>163</v>
      </c>
      <c r="G76" s="71" t="s">
        <v>164</v>
      </c>
      <c r="H76" s="71" t="s">
        <v>165</v>
      </c>
    </row>
    <row r="77" spans="1:8" x14ac:dyDescent="0.2">
      <c r="A77" s="69">
        <v>42818</v>
      </c>
      <c r="B77" s="68" t="s">
        <v>55</v>
      </c>
      <c r="C77" s="68" t="s">
        <v>60</v>
      </c>
      <c r="D77" s="66" t="s">
        <v>94</v>
      </c>
      <c r="E77" s="67">
        <v>17500</v>
      </c>
      <c r="F77" s="68" t="s">
        <v>163</v>
      </c>
      <c r="G77" s="68" t="s">
        <v>164</v>
      </c>
      <c r="H77" s="68" t="s">
        <v>170</v>
      </c>
    </row>
    <row r="78" spans="1:8" x14ac:dyDescent="0.2">
      <c r="A78" s="69">
        <v>42825</v>
      </c>
      <c r="B78" s="68" t="s">
        <v>55</v>
      </c>
      <c r="C78" s="68" t="s">
        <v>60</v>
      </c>
      <c r="D78" s="66" t="s">
        <v>168</v>
      </c>
      <c r="E78" s="67">
        <v>25000</v>
      </c>
      <c r="F78" s="68" t="s">
        <v>163</v>
      </c>
      <c r="G78" s="68" t="s">
        <v>164</v>
      </c>
      <c r="H78" s="68" t="s">
        <v>169</v>
      </c>
    </row>
    <row r="79" spans="1:8" x14ac:dyDescent="0.2">
      <c r="A79" s="69">
        <v>42825</v>
      </c>
      <c r="B79" s="68" t="s">
        <v>55</v>
      </c>
      <c r="C79" s="68" t="s">
        <v>60</v>
      </c>
      <c r="D79" s="66" t="s">
        <v>105</v>
      </c>
      <c r="E79" s="67">
        <v>15019.75</v>
      </c>
      <c r="F79" s="68" t="s">
        <v>163</v>
      </c>
      <c r="G79" s="68" t="s">
        <v>164</v>
      </c>
      <c r="H79" s="68" t="s">
        <v>175</v>
      </c>
    </row>
    <row r="80" spans="1:8" x14ac:dyDescent="0.2">
      <c r="A80" s="69">
        <v>42828</v>
      </c>
      <c r="B80" s="68" t="s">
        <v>55</v>
      </c>
      <c r="C80" s="68" t="s">
        <v>60</v>
      </c>
      <c r="D80" s="66" t="s">
        <v>75</v>
      </c>
      <c r="E80" s="67">
        <v>5700</v>
      </c>
      <c r="F80" s="68" t="s">
        <v>163</v>
      </c>
      <c r="G80" s="68" t="s">
        <v>164</v>
      </c>
      <c r="H80" s="68" t="s">
        <v>175</v>
      </c>
    </row>
    <row r="81" spans="1:8" x14ac:dyDescent="0.2">
      <c r="A81" s="69">
        <v>42829</v>
      </c>
      <c r="B81" s="68" t="s">
        <v>55</v>
      </c>
      <c r="C81" s="68" t="s">
        <v>64</v>
      </c>
      <c r="D81" s="66" t="s">
        <v>83</v>
      </c>
      <c r="E81" s="67">
        <v>375000</v>
      </c>
      <c r="F81" s="68"/>
      <c r="G81" s="68"/>
      <c r="H81" s="68"/>
    </row>
    <row r="82" spans="1:8" x14ac:dyDescent="0.2">
      <c r="A82" s="69">
        <v>42832</v>
      </c>
      <c r="B82" s="68" t="s">
        <v>55</v>
      </c>
      <c r="C82" s="68" t="s">
        <v>60</v>
      </c>
      <c r="D82" s="66" t="s">
        <v>93</v>
      </c>
      <c r="E82" s="67">
        <v>8800.1200000000008</v>
      </c>
      <c r="F82" s="68" t="s">
        <v>163</v>
      </c>
      <c r="G82" s="68" t="s">
        <v>164</v>
      </c>
      <c r="H82" s="68" t="s">
        <v>175</v>
      </c>
    </row>
    <row r="83" spans="1:8" x14ac:dyDescent="0.2">
      <c r="A83" s="69">
        <v>42835</v>
      </c>
      <c r="B83" s="68" t="s">
        <v>55</v>
      </c>
      <c r="C83" s="68" t="s">
        <v>60</v>
      </c>
      <c r="D83" s="66" t="s">
        <v>74</v>
      </c>
      <c r="E83" s="67">
        <v>21451.75</v>
      </c>
      <c r="F83" s="68"/>
      <c r="G83" s="68"/>
      <c r="H83" s="68"/>
    </row>
    <row r="84" spans="1:8" x14ac:dyDescent="0.2">
      <c r="A84" s="69">
        <v>42837</v>
      </c>
      <c r="B84" s="68" t="s">
        <v>55</v>
      </c>
      <c r="C84" s="68" t="s">
        <v>64</v>
      </c>
      <c r="D84" s="66" t="s">
        <v>90</v>
      </c>
      <c r="E84" s="67">
        <v>150458.04999999999</v>
      </c>
      <c r="F84" s="68"/>
      <c r="G84" s="68"/>
      <c r="H84" s="68"/>
    </row>
    <row r="85" spans="1:8" x14ac:dyDescent="0.2">
      <c r="A85" s="69">
        <v>42837</v>
      </c>
      <c r="B85" s="68" t="s">
        <v>55</v>
      </c>
      <c r="C85" s="68" t="s">
        <v>60</v>
      </c>
      <c r="D85" s="66" t="s">
        <v>86</v>
      </c>
      <c r="E85" s="67">
        <v>9430.2000000000007</v>
      </c>
      <c r="F85" s="68" t="s">
        <v>163</v>
      </c>
      <c r="G85" s="68" t="s">
        <v>164</v>
      </c>
      <c r="H85" s="68" t="s">
        <v>175</v>
      </c>
    </row>
    <row r="86" spans="1:8" x14ac:dyDescent="0.2">
      <c r="A86" s="69">
        <v>42837</v>
      </c>
      <c r="B86" s="68" t="s">
        <v>55</v>
      </c>
      <c r="C86" s="68" t="s">
        <v>56</v>
      </c>
      <c r="D86" s="66" t="s">
        <v>58</v>
      </c>
      <c r="E86" s="67">
        <v>33384</v>
      </c>
      <c r="F86" s="68" t="s">
        <v>163</v>
      </c>
      <c r="G86" s="68" t="s">
        <v>164</v>
      </c>
      <c r="H86" s="68" t="s">
        <v>165</v>
      </c>
    </row>
    <row r="87" spans="1:8" x14ac:dyDescent="0.2">
      <c r="A87" s="70">
        <v>42843</v>
      </c>
      <c r="B87" s="71" t="s">
        <v>55</v>
      </c>
      <c r="C87" s="71" t="s">
        <v>60</v>
      </c>
      <c r="D87" s="72" t="s">
        <v>74</v>
      </c>
      <c r="E87" s="67">
        <v>15000</v>
      </c>
      <c r="F87" s="71" t="s">
        <v>163</v>
      </c>
      <c r="G87" s="71" t="s">
        <v>164</v>
      </c>
      <c r="H87" s="71" t="s">
        <v>175</v>
      </c>
    </row>
    <row r="88" spans="1:8" x14ac:dyDescent="0.2">
      <c r="A88" s="69">
        <v>42845</v>
      </c>
      <c r="B88" s="68" t="s">
        <v>55</v>
      </c>
      <c r="C88" s="68" t="s">
        <v>67</v>
      </c>
      <c r="D88" s="66" t="s">
        <v>74</v>
      </c>
      <c r="E88" s="67">
        <v>123867900</v>
      </c>
      <c r="F88" s="68" t="s">
        <v>163</v>
      </c>
      <c r="G88" s="68" t="s">
        <v>164</v>
      </c>
      <c r="H88" s="68" t="s">
        <v>170</v>
      </c>
    </row>
    <row r="89" spans="1:8" x14ac:dyDescent="0.2">
      <c r="A89" s="69">
        <v>42849</v>
      </c>
      <c r="B89" s="68" t="s">
        <v>55</v>
      </c>
      <c r="C89" s="68" t="s">
        <v>60</v>
      </c>
      <c r="D89" s="66" t="s">
        <v>154</v>
      </c>
      <c r="E89" s="67">
        <v>4075.47</v>
      </c>
      <c r="F89" s="68" t="s">
        <v>163</v>
      </c>
      <c r="G89" s="68" t="s">
        <v>164</v>
      </c>
      <c r="H89" s="68" t="s">
        <v>175</v>
      </c>
    </row>
    <row r="90" spans="1:8" x14ac:dyDescent="0.2">
      <c r="A90" s="69">
        <v>42850</v>
      </c>
      <c r="B90" s="68" t="s">
        <v>55</v>
      </c>
      <c r="C90" s="68" t="s">
        <v>60</v>
      </c>
      <c r="D90" s="66" t="s">
        <v>144</v>
      </c>
      <c r="E90" s="67">
        <v>15356.64</v>
      </c>
      <c r="F90" s="68" t="s">
        <v>163</v>
      </c>
      <c r="G90" s="68" t="s">
        <v>164</v>
      </c>
      <c r="H90" s="68" t="s">
        <v>169</v>
      </c>
    </row>
    <row r="91" spans="1:8" x14ac:dyDescent="0.2">
      <c r="A91" s="69">
        <v>42850</v>
      </c>
      <c r="B91" s="68" t="s">
        <v>55</v>
      </c>
      <c r="C91" s="68" t="s">
        <v>60</v>
      </c>
      <c r="D91" s="66" t="s">
        <v>86</v>
      </c>
      <c r="E91" s="67">
        <v>15500</v>
      </c>
      <c r="F91" s="68"/>
      <c r="G91" s="68"/>
      <c r="H91" s="68"/>
    </row>
    <row r="92" spans="1:8" x14ac:dyDescent="0.2">
      <c r="A92" s="69">
        <v>42853</v>
      </c>
      <c r="B92" s="68" t="s">
        <v>55</v>
      </c>
      <c r="C92" s="68" t="s">
        <v>64</v>
      </c>
      <c r="D92" s="66" t="s">
        <v>75</v>
      </c>
      <c r="E92" s="67">
        <v>7790</v>
      </c>
      <c r="F92" s="68" t="s">
        <v>163</v>
      </c>
      <c r="G92" s="68" t="s">
        <v>164</v>
      </c>
      <c r="H92" s="68" t="s">
        <v>170</v>
      </c>
    </row>
    <row r="93" spans="1:8" x14ac:dyDescent="0.2">
      <c r="A93" s="70">
        <v>42859</v>
      </c>
      <c r="B93" s="71" t="s">
        <v>55</v>
      </c>
      <c r="C93" s="71" t="s">
        <v>64</v>
      </c>
      <c r="D93" s="72" t="s">
        <v>115</v>
      </c>
      <c r="E93" s="67">
        <v>103003.41</v>
      </c>
      <c r="F93" s="71" t="s">
        <v>163</v>
      </c>
      <c r="G93" s="71" t="s">
        <v>164</v>
      </c>
      <c r="H93" s="71" t="s">
        <v>175</v>
      </c>
    </row>
    <row r="94" spans="1:8" x14ac:dyDescent="0.2">
      <c r="A94" s="69">
        <v>42863</v>
      </c>
      <c r="B94" s="68" t="s">
        <v>55</v>
      </c>
      <c r="C94" s="68" t="s">
        <v>60</v>
      </c>
      <c r="D94" s="66" t="s">
        <v>100</v>
      </c>
      <c r="E94" s="67">
        <v>13482</v>
      </c>
      <c r="F94" s="68"/>
      <c r="G94" s="68"/>
      <c r="H94" s="68"/>
    </row>
    <row r="95" spans="1:8" x14ac:dyDescent="0.2">
      <c r="A95" s="70">
        <v>42864</v>
      </c>
      <c r="B95" s="71" t="s">
        <v>55</v>
      </c>
      <c r="C95" s="71" t="s">
        <v>60</v>
      </c>
      <c r="D95" s="72" t="s">
        <v>142</v>
      </c>
      <c r="E95" s="67">
        <v>11000</v>
      </c>
      <c r="F95" s="71" t="s">
        <v>163</v>
      </c>
      <c r="G95" s="71" t="s">
        <v>164</v>
      </c>
      <c r="H95" s="71" t="s">
        <v>165</v>
      </c>
    </row>
    <row r="96" spans="1:8" x14ac:dyDescent="0.2">
      <c r="A96" s="69">
        <v>42866</v>
      </c>
      <c r="B96" s="68" t="s">
        <v>55</v>
      </c>
      <c r="C96" s="68" t="s">
        <v>60</v>
      </c>
      <c r="D96" s="66" t="s">
        <v>112</v>
      </c>
      <c r="E96" s="67">
        <v>8856.5400000000009</v>
      </c>
      <c r="F96" s="68" t="s">
        <v>163</v>
      </c>
      <c r="G96" s="68" t="s">
        <v>164</v>
      </c>
      <c r="H96" s="68" t="s">
        <v>175</v>
      </c>
    </row>
    <row r="97" spans="1:8" x14ac:dyDescent="0.2">
      <c r="A97" s="69">
        <v>42867</v>
      </c>
      <c r="B97" s="68" t="s">
        <v>55</v>
      </c>
      <c r="C97" s="68" t="s">
        <v>60</v>
      </c>
      <c r="D97" s="66" t="s">
        <v>105</v>
      </c>
      <c r="E97" s="67">
        <v>29957.19</v>
      </c>
      <c r="F97" s="68" t="s">
        <v>163</v>
      </c>
      <c r="G97" s="68" t="s">
        <v>164</v>
      </c>
      <c r="H97" s="68" t="s">
        <v>175</v>
      </c>
    </row>
    <row r="98" spans="1:8" x14ac:dyDescent="0.2">
      <c r="A98" s="69">
        <v>42867</v>
      </c>
      <c r="B98" s="68" t="s">
        <v>55</v>
      </c>
      <c r="C98" s="68" t="s">
        <v>60</v>
      </c>
      <c r="D98" s="66" t="s">
        <v>105</v>
      </c>
      <c r="E98" s="67">
        <v>29967.63</v>
      </c>
      <c r="F98" s="68"/>
      <c r="G98" s="68"/>
      <c r="H98" s="68"/>
    </row>
    <row r="99" spans="1:8" x14ac:dyDescent="0.2">
      <c r="A99" s="70">
        <v>42867</v>
      </c>
      <c r="B99" s="71" t="s">
        <v>55</v>
      </c>
      <c r="C99" s="71" t="s">
        <v>60</v>
      </c>
      <c r="D99" s="72" t="s">
        <v>117</v>
      </c>
      <c r="E99" s="67">
        <v>8630</v>
      </c>
      <c r="F99" s="71" t="s">
        <v>163</v>
      </c>
      <c r="G99" s="71" t="s">
        <v>164</v>
      </c>
      <c r="H99" s="71" t="s">
        <v>175</v>
      </c>
    </row>
    <row r="100" spans="1:8" x14ac:dyDescent="0.2">
      <c r="A100" s="69">
        <v>42870</v>
      </c>
      <c r="B100" s="68" t="s">
        <v>55</v>
      </c>
      <c r="C100" s="68" t="s">
        <v>62</v>
      </c>
      <c r="D100" s="66" t="s">
        <v>134</v>
      </c>
      <c r="E100" s="67">
        <v>3210267.5</v>
      </c>
      <c r="F100" s="68"/>
      <c r="G100" s="68"/>
      <c r="H100" s="68"/>
    </row>
    <row r="101" spans="1:8" x14ac:dyDescent="0.2">
      <c r="A101" s="69">
        <v>42873</v>
      </c>
      <c r="B101" s="68" t="s">
        <v>55</v>
      </c>
      <c r="C101" s="68" t="s">
        <v>64</v>
      </c>
      <c r="D101" s="66" t="s">
        <v>74</v>
      </c>
      <c r="E101" s="67">
        <v>119205.74</v>
      </c>
      <c r="F101" s="68"/>
      <c r="G101" s="68"/>
      <c r="H101" s="68"/>
    </row>
    <row r="102" spans="1:8" x14ac:dyDescent="0.2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">
      <c r="A103" s="69">
        <v>42888</v>
      </c>
      <c r="B103" s="68" t="s">
        <v>55</v>
      </c>
      <c r="C103" s="68" t="s">
        <v>56</v>
      </c>
      <c r="D103" s="66" t="s">
        <v>114</v>
      </c>
      <c r="E103" s="67">
        <v>507452.59</v>
      </c>
      <c r="F103" s="68"/>
      <c r="G103" s="68"/>
      <c r="H103" s="68"/>
    </row>
    <row r="104" spans="1:8" x14ac:dyDescent="0.2">
      <c r="A104" s="69">
        <v>42892</v>
      </c>
      <c r="B104" s="68" t="s">
        <v>55</v>
      </c>
      <c r="C104" s="68" t="s">
        <v>64</v>
      </c>
      <c r="D104" s="66" t="s">
        <v>112</v>
      </c>
      <c r="E104" s="67">
        <v>450000</v>
      </c>
      <c r="F104" s="68" t="s">
        <v>163</v>
      </c>
      <c r="G104" s="68" t="s">
        <v>164</v>
      </c>
      <c r="H104" s="68" t="s">
        <v>175</v>
      </c>
    </row>
    <row r="105" spans="1:8" x14ac:dyDescent="0.2">
      <c r="A105" s="69">
        <v>42892</v>
      </c>
      <c r="B105" s="68" t="s">
        <v>55</v>
      </c>
      <c r="C105" s="68" t="s">
        <v>60</v>
      </c>
      <c r="D105" s="66" t="s">
        <v>75</v>
      </c>
      <c r="E105" s="67">
        <v>17468.25</v>
      </c>
      <c r="F105" s="68"/>
      <c r="G105" s="68"/>
      <c r="H105" s="68"/>
    </row>
    <row r="106" spans="1:8" x14ac:dyDescent="0.2">
      <c r="A106" s="70">
        <v>42894</v>
      </c>
      <c r="B106" s="71" t="s">
        <v>55</v>
      </c>
      <c r="C106" s="71" t="s">
        <v>60</v>
      </c>
      <c r="D106" s="72" t="s">
        <v>113</v>
      </c>
      <c r="E106" s="67">
        <v>16692</v>
      </c>
      <c r="F106" s="71" t="s">
        <v>163</v>
      </c>
      <c r="G106" s="71" t="s">
        <v>164</v>
      </c>
      <c r="H106" s="71" t="s">
        <v>167</v>
      </c>
    </row>
    <row r="107" spans="1:8" x14ac:dyDescent="0.2">
      <c r="A107" s="69">
        <v>42898</v>
      </c>
      <c r="B107" s="68" t="s">
        <v>55</v>
      </c>
      <c r="C107" s="68" t="s">
        <v>60</v>
      </c>
      <c r="D107" s="66" t="s">
        <v>75</v>
      </c>
      <c r="E107" s="67">
        <v>6200</v>
      </c>
      <c r="F107" s="68" t="s">
        <v>163</v>
      </c>
      <c r="G107" s="68" t="s">
        <v>164</v>
      </c>
      <c r="H107" s="68" t="s">
        <v>175</v>
      </c>
    </row>
    <row r="108" spans="1:8" x14ac:dyDescent="0.2">
      <c r="A108" s="69">
        <v>42898</v>
      </c>
      <c r="B108" s="68" t="s">
        <v>55</v>
      </c>
      <c r="C108" s="68" t="s">
        <v>60</v>
      </c>
      <c r="D108" s="66" t="s">
        <v>113</v>
      </c>
      <c r="E108" s="67">
        <v>6420</v>
      </c>
      <c r="F108" s="68" t="s">
        <v>163</v>
      </c>
      <c r="G108" s="68" t="s">
        <v>164</v>
      </c>
      <c r="H108" s="68" t="s">
        <v>170</v>
      </c>
    </row>
    <row r="109" spans="1:8" x14ac:dyDescent="0.2">
      <c r="A109" s="69">
        <v>42899</v>
      </c>
      <c r="B109" s="68" t="s">
        <v>55</v>
      </c>
      <c r="C109" s="68" t="s">
        <v>60</v>
      </c>
      <c r="D109" s="66" t="s">
        <v>74</v>
      </c>
      <c r="E109" s="67">
        <v>6480</v>
      </c>
      <c r="F109" s="68" t="s">
        <v>163</v>
      </c>
      <c r="G109" s="68" t="s">
        <v>164</v>
      </c>
      <c r="H109" s="68" t="s">
        <v>166</v>
      </c>
    </row>
    <row r="110" spans="1:8" x14ac:dyDescent="0.2">
      <c r="A110" s="69">
        <v>42899</v>
      </c>
      <c r="B110" s="68" t="s">
        <v>55</v>
      </c>
      <c r="C110" s="68" t="s">
        <v>64</v>
      </c>
      <c r="D110" s="66" t="s">
        <v>98</v>
      </c>
      <c r="E110" s="67">
        <v>77040</v>
      </c>
      <c r="F110" s="80"/>
      <c r="G110" s="80"/>
      <c r="H110" s="80"/>
    </row>
    <row r="111" spans="1:8" x14ac:dyDescent="0.2">
      <c r="A111" s="69">
        <v>42902</v>
      </c>
      <c r="B111" s="68" t="s">
        <v>55</v>
      </c>
      <c r="C111" s="68" t="s">
        <v>67</v>
      </c>
      <c r="D111" s="66" t="s">
        <v>179</v>
      </c>
      <c r="E111" s="67">
        <v>180000</v>
      </c>
      <c r="F111" s="68"/>
      <c r="G111" s="68"/>
      <c r="H111" s="68"/>
    </row>
    <row r="112" spans="1:8" x14ac:dyDescent="0.2">
      <c r="A112" s="69">
        <v>42908</v>
      </c>
      <c r="B112" s="68" t="s">
        <v>55</v>
      </c>
      <c r="C112" s="68" t="s">
        <v>60</v>
      </c>
      <c r="D112" s="66" t="s">
        <v>105</v>
      </c>
      <c r="E112" s="67">
        <v>28777.43</v>
      </c>
      <c r="F112" s="68"/>
      <c r="G112" s="68"/>
      <c r="H112" s="68"/>
    </row>
    <row r="113" spans="1:8" x14ac:dyDescent="0.2">
      <c r="A113" s="69">
        <v>42912</v>
      </c>
      <c r="B113" s="68" t="s">
        <v>55</v>
      </c>
      <c r="C113" s="68" t="s">
        <v>60</v>
      </c>
      <c r="D113" s="66" t="s">
        <v>75</v>
      </c>
      <c r="E113" s="67">
        <v>3150</v>
      </c>
      <c r="F113" s="68"/>
      <c r="G113" s="68"/>
      <c r="H113" s="68"/>
    </row>
    <row r="114" spans="1:8" x14ac:dyDescent="0.2">
      <c r="A114" s="69">
        <v>42921</v>
      </c>
      <c r="B114" s="68" t="s">
        <v>55</v>
      </c>
      <c r="C114" s="68" t="s">
        <v>60</v>
      </c>
      <c r="D114" s="66" t="s">
        <v>112</v>
      </c>
      <c r="E114" s="67">
        <v>27820.04</v>
      </c>
      <c r="F114" s="68" t="s">
        <v>163</v>
      </c>
      <c r="G114" s="68" t="s">
        <v>164</v>
      </c>
      <c r="H114" s="68" t="s">
        <v>175</v>
      </c>
    </row>
    <row r="115" spans="1:8" x14ac:dyDescent="0.2">
      <c r="A115" s="69">
        <v>42921</v>
      </c>
      <c r="B115" s="68" t="s">
        <v>55</v>
      </c>
      <c r="C115" s="68" t="s">
        <v>60</v>
      </c>
      <c r="D115" s="66" t="s">
        <v>102</v>
      </c>
      <c r="E115" s="67">
        <v>26584.69</v>
      </c>
      <c r="F115" s="68" t="s">
        <v>163</v>
      </c>
      <c r="G115" s="68" t="s">
        <v>164</v>
      </c>
      <c r="H115" s="68" t="s">
        <v>166</v>
      </c>
    </row>
    <row r="116" spans="1:8" x14ac:dyDescent="0.2">
      <c r="A116" s="69">
        <v>42927</v>
      </c>
      <c r="B116" s="68" t="s">
        <v>55</v>
      </c>
      <c r="C116" s="68" t="s">
        <v>60</v>
      </c>
      <c r="D116" s="66" t="s">
        <v>95</v>
      </c>
      <c r="E116" s="67">
        <v>4571.04</v>
      </c>
      <c r="F116" s="68"/>
      <c r="G116" s="68"/>
      <c r="H116" s="68"/>
    </row>
    <row r="117" spans="1:8" x14ac:dyDescent="0.2">
      <c r="A117" s="69">
        <v>42929</v>
      </c>
      <c r="B117" s="68" t="s">
        <v>55</v>
      </c>
      <c r="C117" s="68" t="s">
        <v>60</v>
      </c>
      <c r="D117" s="66" t="s">
        <v>113</v>
      </c>
      <c r="E117" s="67">
        <v>28862.84</v>
      </c>
      <c r="F117" s="68" t="s">
        <v>163</v>
      </c>
      <c r="G117" s="68" t="s">
        <v>164</v>
      </c>
      <c r="H117" s="68" t="s">
        <v>166</v>
      </c>
    </row>
    <row r="118" spans="1:8" x14ac:dyDescent="0.2">
      <c r="A118" s="69">
        <v>42933</v>
      </c>
      <c r="B118" s="68" t="s">
        <v>55</v>
      </c>
      <c r="C118" s="68" t="s">
        <v>60</v>
      </c>
      <c r="D118" s="66" t="s">
        <v>99</v>
      </c>
      <c r="E118" s="67">
        <v>4705.8599999999997</v>
      </c>
      <c r="F118" s="68"/>
      <c r="G118" s="68"/>
      <c r="H118" s="68"/>
    </row>
    <row r="119" spans="1:8" x14ac:dyDescent="0.2">
      <c r="A119" s="69">
        <v>42936</v>
      </c>
      <c r="B119" s="68" t="s">
        <v>55</v>
      </c>
      <c r="C119" s="68" t="s">
        <v>60</v>
      </c>
      <c r="D119" s="66" t="s">
        <v>154</v>
      </c>
      <c r="E119" s="67">
        <v>13054</v>
      </c>
      <c r="F119" s="68"/>
      <c r="G119" s="68"/>
      <c r="H119" s="68"/>
    </row>
    <row r="120" spans="1:8" x14ac:dyDescent="0.2">
      <c r="A120" s="69">
        <v>42937</v>
      </c>
      <c r="B120" s="68" t="s">
        <v>55</v>
      </c>
      <c r="C120" s="68" t="s">
        <v>60</v>
      </c>
      <c r="D120" s="66" t="s">
        <v>112</v>
      </c>
      <c r="E120" s="67">
        <v>17141</v>
      </c>
      <c r="F120" s="68"/>
      <c r="G120" s="68"/>
      <c r="H120" s="68"/>
    </row>
    <row r="121" spans="1:8" x14ac:dyDescent="0.2">
      <c r="A121" s="69">
        <v>42937</v>
      </c>
      <c r="B121" s="68" t="s">
        <v>55</v>
      </c>
      <c r="C121" s="68" t="s">
        <v>60</v>
      </c>
      <c r="D121" s="66" t="s">
        <v>97</v>
      </c>
      <c r="E121" s="67">
        <v>15000</v>
      </c>
      <c r="F121" s="68"/>
      <c r="G121" s="68"/>
      <c r="H121" s="68"/>
    </row>
    <row r="122" spans="1:8" x14ac:dyDescent="0.2">
      <c r="A122" s="69">
        <v>42940</v>
      </c>
      <c r="B122" s="68" t="s">
        <v>55</v>
      </c>
      <c r="C122" s="68" t="s">
        <v>64</v>
      </c>
      <c r="D122" s="66" t="s">
        <v>92</v>
      </c>
      <c r="E122" s="67">
        <v>54619.43</v>
      </c>
      <c r="F122" s="68"/>
      <c r="G122" s="68"/>
      <c r="H122" s="68"/>
    </row>
    <row r="123" spans="1:8" x14ac:dyDescent="0.2">
      <c r="A123" s="69">
        <v>42941</v>
      </c>
      <c r="B123" s="68" t="s">
        <v>55</v>
      </c>
      <c r="C123" s="68" t="s">
        <v>64</v>
      </c>
      <c r="D123" s="66" t="s">
        <v>82</v>
      </c>
      <c r="E123" s="67">
        <v>48000</v>
      </c>
      <c r="F123" s="68"/>
      <c r="G123" s="68"/>
      <c r="H123" s="68"/>
    </row>
    <row r="124" spans="1:8" x14ac:dyDescent="0.2">
      <c r="A124" s="69">
        <v>42942</v>
      </c>
      <c r="B124" s="68" t="s">
        <v>55</v>
      </c>
      <c r="C124" s="68" t="s">
        <v>64</v>
      </c>
      <c r="D124" s="66" t="s">
        <v>150</v>
      </c>
      <c r="E124" s="67">
        <v>139000</v>
      </c>
      <c r="F124" s="68"/>
      <c r="G124" s="68"/>
      <c r="H124" s="68"/>
    </row>
    <row r="125" spans="1:8" x14ac:dyDescent="0.2">
      <c r="A125" s="69">
        <v>42942</v>
      </c>
      <c r="B125" s="68" t="s">
        <v>55</v>
      </c>
      <c r="C125" s="68" t="s">
        <v>60</v>
      </c>
      <c r="D125" s="66" t="s">
        <v>113</v>
      </c>
      <c r="E125" s="67">
        <v>6420</v>
      </c>
      <c r="F125" s="68"/>
      <c r="G125" s="68"/>
      <c r="H125" s="68"/>
    </row>
    <row r="126" spans="1:8" x14ac:dyDescent="0.2">
      <c r="A126" s="69">
        <v>42942</v>
      </c>
      <c r="B126" s="68" t="s">
        <v>55</v>
      </c>
      <c r="C126" s="68" t="s">
        <v>60</v>
      </c>
      <c r="D126" s="66" t="s">
        <v>101</v>
      </c>
      <c r="E126" s="67">
        <v>3701.67</v>
      </c>
      <c r="F126" s="68"/>
      <c r="G126" s="68"/>
      <c r="H126" s="68"/>
    </row>
    <row r="127" spans="1:8" x14ac:dyDescent="0.2">
      <c r="A127" s="69">
        <v>42948</v>
      </c>
      <c r="B127" s="68" t="s">
        <v>55</v>
      </c>
      <c r="C127" s="68" t="s">
        <v>64</v>
      </c>
      <c r="D127" s="66" t="s">
        <v>73</v>
      </c>
      <c r="E127" s="67">
        <v>63300</v>
      </c>
      <c r="F127" s="68"/>
      <c r="G127" s="68"/>
      <c r="H127" s="68"/>
    </row>
    <row r="128" spans="1:8" x14ac:dyDescent="0.2">
      <c r="A128" s="69">
        <v>42950</v>
      </c>
      <c r="B128" s="68" t="s">
        <v>55</v>
      </c>
      <c r="C128" s="68" t="s">
        <v>60</v>
      </c>
      <c r="D128" s="66" t="s">
        <v>95</v>
      </c>
      <c r="E128" s="67">
        <v>14175</v>
      </c>
      <c r="F128" s="68"/>
      <c r="G128" s="68"/>
      <c r="H128" s="68"/>
    </row>
    <row r="129" spans="1:8" x14ac:dyDescent="0.2">
      <c r="A129" s="69">
        <v>42956</v>
      </c>
      <c r="B129" s="68" t="s">
        <v>55</v>
      </c>
      <c r="C129" s="68" t="s">
        <v>64</v>
      </c>
      <c r="D129" s="66" t="s">
        <v>101</v>
      </c>
      <c r="E129" s="67">
        <v>125000</v>
      </c>
      <c r="F129" s="68"/>
      <c r="G129" s="68"/>
      <c r="H129" s="68"/>
    </row>
    <row r="130" spans="1:8" x14ac:dyDescent="0.2">
      <c r="A130" s="69">
        <v>42956</v>
      </c>
      <c r="B130" s="68" t="s">
        <v>55</v>
      </c>
      <c r="C130" s="68" t="s">
        <v>64</v>
      </c>
      <c r="D130" s="66" t="s">
        <v>124</v>
      </c>
      <c r="E130" s="67">
        <v>59807.28</v>
      </c>
      <c r="F130" s="68"/>
      <c r="G130" s="68"/>
      <c r="H130" s="68"/>
    </row>
    <row r="131" spans="1:8" x14ac:dyDescent="0.2">
      <c r="A131" s="69">
        <v>42956</v>
      </c>
      <c r="B131" s="68" t="s">
        <v>55</v>
      </c>
      <c r="C131" s="68" t="s">
        <v>60</v>
      </c>
      <c r="D131" s="66" t="s">
        <v>95</v>
      </c>
      <c r="E131" s="67">
        <v>3530</v>
      </c>
      <c r="F131" s="68"/>
      <c r="G131" s="68"/>
      <c r="H131" s="68"/>
    </row>
    <row r="132" spans="1:8" x14ac:dyDescent="0.2">
      <c r="A132" s="69">
        <v>42958</v>
      </c>
      <c r="B132" s="68" t="s">
        <v>55</v>
      </c>
      <c r="C132" s="68" t="s">
        <v>60</v>
      </c>
      <c r="D132" s="66" t="s">
        <v>69</v>
      </c>
      <c r="E132" s="67">
        <v>12000</v>
      </c>
      <c r="F132" s="68"/>
      <c r="G132" s="68"/>
      <c r="H132" s="68"/>
    </row>
    <row r="133" spans="1:8" x14ac:dyDescent="0.2">
      <c r="A133" s="69">
        <v>42958</v>
      </c>
      <c r="B133" s="68" t="s">
        <v>55</v>
      </c>
      <c r="C133" s="68" t="s">
        <v>64</v>
      </c>
      <c r="D133" s="66" t="s">
        <v>115</v>
      </c>
      <c r="E133" s="67">
        <v>158520.5</v>
      </c>
      <c r="F133" s="68"/>
      <c r="G133" s="68"/>
      <c r="H133" s="68"/>
    </row>
    <row r="134" spans="1:8" x14ac:dyDescent="0.2">
      <c r="A134" s="69">
        <v>42963</v>
      </c>
      <c r="B134" s="68" t="s">
        <v>55</v>
      </c>
      <c r="C134" s="68" t="s">
        <v>60</v>
      </c>
      <c r="D134" s="66" t="s">
        <v>112</v>
      </c>
      <c r="E134" s="67">
        <v>10362.950000000001</v>
      </c>
      <c r="F134" s="68"/>
      <c r="G134" s="68"/>
      <c r="H134" s="68"/>
    </row>
    <row r="135" spans="1:8" x14ac:dyDescent="0.2">
      <c r="A135" s="69">
        <v>42964</v>
      </c>
      <c r="B135" s="68" t="s">
        <v>55</v>
      </c>
      <c r="C135" s="68" t="s">
        <v>64</v>
      </c>
      <c r="D135" s="66" t="s">
        <v>77</v>
      </c>
      <c r="E135" s="67">
        <v>4215000</v>
      </c>
      <c r="F135" s="68"/>
      <c r="G135" s="68"/>
      <c r="H135" s="68"/>
    </row>
    <row r="136" spans="1:8" x14ac:dyDescent="0.2">
      <c r="A136" s="69">
        <v>42965</v>
      </c>
      <c r="B136" s="68" t="s">
        <v>55</v>
      </c>
      <c r="C136" s="68" t="s">
        <v>60</v>
      </c>
      <c r="D136" s="66" t="s">
        <v>115</v>
      </c>
      <c r="E136" s="67">
        <v>20398.48</v>
      </c>
      <c r="F136" s="68"/>
      <c r="G136" s="68"/>
      <c r="H136" s="68"/>
    </row>
    <row r="137" spans="1:8" x14ac:dyDescent="0.2">
      <c r="A137" s="69">
        <v>42965</v>
      </c>
      <c r="B137" s="68" t="s">
        <v>55</v>
      </c>
      <c r="C137" s="68" t="s">
        <v>60</v>
      </c>
      <c r="D137" s="66" t="s">
        <v>112</v>
      </c>
      <c r="E137" s="67">
        <v>16800</v>
      </c>
      <c r="F137" s="68" t="s">
        <v>163</v>
      </c>
      <c r="G137" s="68" t="s">
        <v>164</v>
      </c>
      <c r="H137" s="68" t="s">
        <v>170</v>
      </c>
    </row>
    <row r="138" spans="1:8" x14ac:dyDescent="0.2">
      <c r="A138" s="69">
        <v>42969</v>
      </c>
      <c r="B138" s="68" t="s">
        <v>55</v>
      </c>
      <c r="C138" s="68" t="s">
        <v>60</v>
      </c>
      <c r="D138" s="66" t="s">
        <v>87</v>
      </c>
      <c r="E138" s="67">
        <v>7490</v>
      </c>
      <c r="F138" s="68"/>
      <c r="G138" s="68"/>
      <c r="H138" s="68"/>
    </row>
    <row r="139" spans="1:8" x14ac:dyDescent="0.2">
      <c r="A139" s="69">
        <v>42969</v>
      </c>
      <c r="B139" s="68" t="s">
        <v>55</v>
      </c>
      <c r="C139" s="68" t="s">
        <v>60</v>
      </c>
      <c r="D139" s="66" t="s">
        <v>71</v>
      </c>
      <c r="E139" s="67">
        <v>13800</v>
      </c>
      <c r="F139" s="68"/>
      <c r="G139" s="68"/>
      <c r="H139" s="68"/>
    </row>
    <row r="140" spans="1:8" x14ac:dyDescent="0.2">
      <c r="A140" s="69">
        <v>42970</v>
      </c>
      <c r="B140" s="68" t="s">
        <v>55</v>
      </c>
      <c r="C140" s="68" t="s">
        <v>60</v>
      </c>
      <c r="D140" s="66" t="s">
        <v>105</v>
      </c>
      <c r="E140" s="67">
        <v>9737</v>
      </c>
      <c r="F140" s="68"/>
      <c r="G140" s="68"/>
      <c r="H140" s="68"/>
    </row>
    <row r="141" spans="1:8" x14ac:dyDescent="0.2">
      <c r="A141" s="69">
        <v>42970</v>
      </c>
      <c r="B141" s="68" t="s">
        <v>55</v>
      </c>
      <c r="C141" s="68" t="s">
        <v>64</v>
      </c>
      <c r="D141" s="66" t="s">
        <v>178</v>
      </c>
      <c r="E141" s="67">
        <v>53000</v>
      </c>
      <c r="F141" s="68"/>
      <c r="G141" s="68"/>
      <c r="H141" s="68"/>
    </row>
    <row r="142" spans="1:8" x14ac:dyDescent="0.2">
      <c r="A142" s="69">
        <v>42972</v>
      </c>
      <c r="B142" s="68" t="s">
        <v>55</v>
      </c>
      <c r="C142" s="68" t="s">
        <v>64</v>
      </c>
      <c r="D142" s="66" t="s">
        <v>179</v>
      </c>
      <c r="E142" s="67">
        <v>60000</v>
      </c>
      <c r="F142" s="68"/>
      <c r="G142" s="68"/>
      <c r="H142" s="68"/>
    </row>
    <row r="143" spans="1:8" x14ac:dyDescent="0.2">
      <c r="A143" s="69">
        <v>42977</v>
      </c>
      <c r="B143" s="68" t="s">
        <v>55</v>
      </c>
      <c r="C143" s="68" t="s">
        <v>60</v>
      </c>
      <c r="D143" s="66" t="s">
        <v>112</v>
      </c>
      <c r="E143" s="67">
        <v>13987.25</v>
      </c>
      <c r="F143" s="68"/>
      <c r="G143" s="68"/>
      <c r="H143" s="68"/>
    </row>
    <row r="144" spans="1:8" x14ac:dyDescent="0.2">
      <c r="A144" s="76">
        <v>42979</v>
      </c>
      <c r="B144" s="68" t="s">
        <v>55</v>
      </c>
      <c r="C144" s="68" t="s">
        <v>64</v>
      </c>
      <c r="D144" s="66" t="s">
        <v>152</v>
      </c>
      <c r="E144" s="67">
        <v>50696</v>
      </c>
      <c r="F144" s="68"/>
      <c r="G144" s="68"/>
      <c r="H144" s="68"/>
    </row>
    <row r="145" spans="1:8" x14ac:dyDescent="0.2">
      <c r="A145" s="76">
        <v>42982</v>
      </c>
      <c r="B145" s="68" t="s">
        <v>55</v>
      </c>
      <c r="C145" s="68" t="s">
        <v>60</v>
      </c>
      <c r="D145" s="66" t="s">
        <v>65</v>
      </c>
      <c r="E145" s="67">
        <v>5029</v>
      </c>
      <c r="F145" s="68"/>
      <c r="G145" s="68"/>
      <c r="H145" s="68"/>
    </row>
    <row r="146" spans="1:8" x14ac:dyDescent="0.2">
      <c r="A146" s="76">
        <v>42983</v>
      </c>
      <c r="B146" s="68" t="s">
        <v>55</v>
      </c>
      <c r="C146" s="68" t="s">
        <v>64</v>
      </c>
      <c r="D146" s="66" t="s">
        <v>92</v>
      </c>
      <c r="E146" s="67">
        <v>406172</v>
      </c>
      <c r="F146" s="68"/>
      <c r="G146" s="68"/>
      <c r="H146" s="68"/>
    </row>
    <row r="147" spans="1:8" x14ac:dyDescent="0.2">
      <c r="A147" s="76">
        <v>42983</v>
      </c>
      <c r="B147" s="68" t="s">
        <v>55</v>
      </c>
      <c r="C147" s="68" t="s">
        <v>64</v>
      </c>
      <c r="D147" s="66" t="s">
        <v>118</v>
      </c>
      <c r="E147" s="67">
        <v>342400</v>
      </c>
      <c r="F147" s="68"/>
      <c r="G147" s="68"/>
      <c r="H147" s="68"/>
    </row>
    <row r="148" spans="1:8" x14ac:dyDescent="0.2">
      <c r="A148" s="76">
        <v>42984</v>
      </c>
      <c r="B148" s="68" t="s">
        <v>55</v>
      </c>
      <c r="C148" s="68" t="s">
        <v>64</v>
      </c>
      <c r="D148" s="66" t="s">
        <v>92</v>
      </c>
      <c r="E148" s="67">
        <v>54313.2</v>
      </c>
      <c r="F148" s="68"/>
      <c r="G148" s="68"/>
      <c r="H148" s="68"/>
    </row>
    <row r="149" spans="1:8" x14ac:dyDescent="0.2">
      <c r="A149" s="76">
        <v>42986</v>
      </c>
      <c r="B149" s="68" t="s">
        <v>55</v>
      </c>
      <c r="C149" s="68" t="s">
        <v>60</v>
      </c>
      <c r="D149" s="66" t="s">
        <v>146</v>
      </c>
      <c r="E149" s="67">
        <v>14800</v>
      </c>
      <c r="F149" s="68"/>
      <c r="G149" s="68"/>
      <c r="H149" s="68"/>
    </row>
    <row r="150" spans="1:8" x14ac:dyDescent="0.2">
      <c r="A150" s="76">
        <v>42986</v>
      </c>
      <c r="B150" s="68" t="s">
        <v>55</v>
      </c>
      <c r="C150" s="68" t="s">
        <v>64</v>
      </c>
      <c r="D150" s="66" t="s">
        <v>128</v>
      </c>
      <c r="E150" s="67">
        <v>34999.379999999997</v>
      </c>
      <c r="F150" s="68"/>
      <c r="G150" s="68"/>
      <c r="H150" s="68"/>
    </row>
    <row r="151" spans="1:8" x14ac:dyDescent="0.2">
      <c r="A151" s="76">
        <v>42986</v>
      </c>
      <c r="B151" s="68" t="s">
        <v>55</v>
      </c>
      <c r="C151" s="68" t="s">
        <v>64</v>
      </c>
      <c r="D151" s="66" t="s">
        <v>71</v>
      </c>
      <c r="E151" s="67">
        <v>57660</v>
      </c>
      <c r="F151" s="68"/>
      <c r="G151" s="68"/>
      <c r="H151" s="68"/>
    </row>
    <row r="152" spans="1:8" x14ac:dyDescent="0.2">
      <c r="A152" s="76">
        <v>42989</v>
      </c>
      <c r="B152" s="68" t="s">
        <v>55</v>
      </c>
      <c r="C152" s="68" t="s">
        <v>60</v>
      </c>
      <c r="D152" s="66" t="s">
        <v>125</v>
      </c>
      <c r="E152" s="67">
        <v>20000</v>
      </c>
      <c r="F152" s="68"/>
      <c r="G152" s="68"/>
      <c r="H152" s="68"/>
    </row>
    <row r="153" spans="1:8" x14ac:dyDescent="0.2">
      <c r="A153" s="76">
        <v>42989</v>
      </c>
      <c r="B153" s="68" t="s">
        <v>55</v>
      </c>
      <c r="C153" s="68" t="s">
        <v>64</v>
      </c>
      <c r="D153" s="66" t="s">
        <v>180</v>
      </c>
      <c r="E153" s="67">
        <v>249203</v>
      </c>
      <c r="F153" s="68"/>
      <c r="G153" s="68"/>
      <c r="H153" s="68"/>
    </row>
    <row r="154" spans="1:8" x14ac:dyDescent="0.2">
      <c r="A154" s="76">
        <v>42991</v>
      </c>
      <c r="B154" s="68" t="s">
        <v>55</v>
      </c>
      <c r="C154" s="68" t="s">
        <v>60</v>
      </c>
      <c r="D154" s="66" t="s">
        <v>74</v>
      </c>
      <c r="E154" s="67">
        <v>24400</v>
      </c>
      <c r="F154" s="68"/>
      <c r="G154" s="68"/>
      <c r="H154" s="68"/>
    </row>
    <row r="155" spans="1:8" x14ac:dyDescent="0.2">
      <c r="A155" s="76">
        <v>42993</v>
      </c>
      <c r="B155" s="68" t="s">
        <v>55</v>
      </c>
      <c r="C155" s="68" t="s">
        <v>60</v>
      </c>
      <c r="D155" s="66" t="s">
        <v>105</v>
      </c>
      <c r="E155" s="67">
        <v>28239.98</v>
      </c>
      <c r="F155" s="68"/>
      <c r="G155" s="68"/>
      <c r="H155" s="68"/>
    </row>
    <row r="156" spans="1:8" x14ac:dyDescent="0.2">
      <c r="A156" s="76">
        <v>42993</v>
      </c>
      <c r="B156" s="68" t="s">
        <v>55</v>
      </c>
      <c r="C156" s="68" t="s">
        <v>64</v>
      </c>
      <c r="D156" s="66" t="s">
        <v>181</v>
      </c>
      <c r="E156" s="67">
        <v>60187.5</v>
      </c>
      <c r="F156" s="68"/>
      <c r="G156" s="68"/>
      <c r="H156" s="68"/>
    </row>
    <row r="157" spans="1:8" x14ac:dyDescent="0.2">
      <c r="A157" s="76">
        <v>42997</v>
      </c>
      <c r="B157" s="68" t="s">
        <v>55</v>
      </c>
      <c r="C157" s="68" t="s">
        <v>64</v>
      </c>
      <c r="D157" s="66" t="s">
        <v>91</v>
      </c>
      <c r="E157" s="67">
        <v>85118.5</v>
      </c>
      <c r="F157" s="68"/>
      <c r="G157" s="68"/>
      <c r="H157" s="68"/>
    </row>
    <row r="158" spans="1:8" x14ac:dyDescent="0.2">
      <c r="A158" s="76">
        <v>42998</v>
      </c>
      <c r="B158" s="68" t="s">
        <v>55</v>
      </c>
      <c r="C158" s="68" t="s">
        <v>60</v>
      </c>
      <c r="D158" s="66" t="s">
        <v>112</v>
      </c>
      <c r="E158" s="67">
        <v>29840.16</v>
      </c>
      <c r="F158" s="68" t="s">
        <v>163</v>
      </c>
      <c r="G158" s="68" t="s">
        <v>164</v>
      </c>
      <c r="H158" s="68" t="s">
        <v>170</v>
      </c>
    </row>
    <row r="159" spans="1:8" x14ac:dyDescent="0.2">
      <c r="A159" s="76">
        <v>42999</v>
      </c>
      <c r="B159" s="68" t="s">
        <v>55</v>
      </c>
      <c r="C159" s="68" t="s">
        <v>60</v>
      </c>
      <c r="D159" s="66" t="s">
        <v>65</v>
      </c>
      <c r="E159" s="67">
        <v>28890</v>
      </c>
      <c r="F159" s="68"/>
      <c r="G159" s="68"/>
      <c r="H159" s="68"/>
    </row>
    <row r="160" spans="1:8" x14ac:dyDescent="0.2">
      <c r="A160" s="76">
        <v>43000</v>
      </c>
      <c r="B160" s="68" t="s">
        <v>55</v>
      </c>
      <c r="C160" s="68" t="s">
        <v>60</v>
      </c>
      <c r="D160" s="66" t="s">
        <v>142</v>
      </c>
      <c r="E160" s="67">
        <v>11649.09</v>
      </c>
      <c r="F160" s="68"/>
      <c r="G160" s="68"/>
      <c r="H160" s="68"/>
    </row>
    <row r="161" spans="1:8" x14ac:dyDescent="0.2">
      <c r="A161" s="76">
        <v>43005</v>
      </c>
      <c r="B161" s="68" t="s">
        <v>55</v>
      </c>
      <c r="C161" s="68" t="s">
        <v>60</v>
      </c>
      <c r="D161" s="66" t="s">
        <v>72</v>
      </c>
      <c r="E161" s="67">
        <v>20865</v>
      </c>
      <c r="F161" s="68"/>
      <c r="G161" s="68"/>
      <c r="H161" s="68"/>
    </row>
    <row r="162" spans="1:8" x14ac:dyDescent="0.2">
      <c r="A162" s="76">
        <v>43005</v>
      </c>
      <c r="B162" s="68" t="s">
        <v>55</v>
      </c>
      <c r="C162" s="68" t="s">
        <v>64</v>
      </c>
      <c r="D162" s="66" t="s">
        <v>84</v>
      </c>
      <c r="E162" s="67">
        <v>99720</v>
      </c>
      <c r="F162" s="83"/>
      <c r="G162" s="83"/>
      <c r="H162" s="83"/>
    </row>
    <row r="163" spans="1:8" x14ac:dyDescent="0.2">
      <c r="A163" s="76">
        <v>43005</v>
      </c>
      <c r="B163" s="68" t="s">
        <v>55</v>
      </c>
      <c r="C163" s="68" t="s">
        <v>60</v>
      </c>
      <c r="D163" s="66" t="s">
        <v>65</v>
      </c>
      <c r="E163" s="67">
        <v>22480</v>
      </c>
      <c r="F163" s="83"/>
      <c r="G163" s="83"/>
      <c r="H163" s="83"/>
    </row>
    <row r="164" spans="1:8" x14ac:dyDescent="0.2">
      <c r="A164" s="76">
        <v>43006</v>
      </c>
      <c r="B164" s="68" t="s">
        <v>55</v>
      </c>
      <c r="C164" s="68" t="s">
        <v>60</v>
      </c>
      <c r="D164" s="66" t="s">
        <v>74</v>
      </c>
      <c r="E164" s="67">
        <v>29990</v>
      </c>
      <c r="F164" s="83"/>
      <c r="G164" s="83"/>
      <c r="H164" s="83"/>
    </row>
    <row r="165" spans="1:8" x14ac:dyDescent="0.2">
      <c r="A165" s="76">
        <v>43010</v>
      </c>
      <c r="B165" s="68" t="s">
        <v>55</v>
      </c>
      <c r="C165" s="68" t="s">
        <v>60</v>
      </c>
      <c r="D165" s="66" t="s">
        <v>74</v>
      </c>
      <c r="E165" s="67">
        <v>4492.5</v>
      </c>
      <c r="F165" s="83"/>
      <c r="G165" s="83"/>
      <c r="H165" s="83"/>
    </row>
    <row r="166" spans="1:8" x14ac:dyDescent="0.2">
      <c r="A166" s="77">
        <v>43014</v>
      </c>
      <c r="B166" s="78" t="s">
        <v>55</v>
      </c>
      <c r="C166" s="78" t="s">
        <v>143</v>
      </c>
      <c r="D166" s="79" t="s">
        <v>142</v>
      </c>
      <c r="E166" s="67">
        <v>7167.63</v>
      </c>
      <c r="F166" s="80"/>
      <c r="G166" s="80"/>
      <c r="H166" s="80"/>
    </row>
    <row r="167" spans="1:8" x14ac:dyDescent="0.2">
      <c r="A167" s="77">
        <v>43014</v>
      </c>
      <c r="B167" s="78" t="s">
        <v>55</v>
      </c>
      <c r="C167" s="78" t="s">
        <v>60</v>
      </c>
      <c r="D167" s="79" t="s">
        <v>92</v>
      </c>
      <c r="E167" s="67">
        <v>9451</v>
      </c>
      <c r="F167" s="80"/>
      <c r="G167" s="80"/>
      <c r="H167" s="80"/>
    </row>
    <row r="168" spans="1:8" x14ac:dyDescent="0.2">
      <c r="A168" s="77">
        <v>43017</v>
      </c>
      <c r="B168" s="78" t="s">
        <v>55</v>
      </c>
      <c r="C168" s="78" t="s">
        <v>60</v>
      </c>
      <c r="D168" s="84" t="s">
        <v>65</v>
      </c>
      <c r="E168" s="67">
        <v>3366.22</v>
      </c>
      <c r="F168" s="80"/>
      <c r="G168" s="80"/>
      <c r="H168" s="80"/>
    </row>
    <row r="169" spans="1:8" x14ac:dyDescent="0.2">
      <c r="A169" s="77">
        <v>43018</v>
      </c>
      <c r="B169" s="78" t="s">
        <v>55</v>
      </c>
      <c r="C169" s="78" t="s">
        <v>56</v>
      </c>
      <c r="D169" s="79" t="s">
        <v>57</v>
      </c>
      <c r="E169" s="67">
        <v>185000</v>
      </c>
      <c r="F169" s="80"/>
      <c r="G169" s="80"/>
      <c r="H169" s="80"/>
    </row>
    <row r="170" spans="1:8" x14ac:dyDescent="0.2">
      <c r="A170" s="77">
        <v>43018</v>
      </c>
      <c r="B170" s="78" t="s">
        <v>55</v>
      </c>
      <c r="C170" s="78" t="s">
        <v>64</v>
      </c>
      <c r="D170" s="79" t="s">
        <v>108</v>
      </c>
      <c r="E170" s="67">
        <v>33384</v>
      </c>
      <c r="F170" s="78" t="s">
        <v>163</v>
      </c>
      <c r="G170" s="80" t="s">
        <v>164</v>
      </c>
      <c r="H170" s="80" t="s">
        <v>170</v>
      </c>
    </row>
    <row r="171" spans="1:8" x14ac:dyDescent="0.2">
      <c r="A171" s="77">
        <v>43018</v>
      </c>
      <c r="B171" s="78" t="s">
        <v>55</v>
      </c>
      <c r="C171" s="78" t="s">
        <v>60</v>
      </c>
      <c r="D171" s="79" t="s">
        <v>137</v>
      </c>
      <c r="E171" s="67">
        <v>24826.98</v>
      </c>
      <c r="F171" s="80"/>
      <c r="G171" s="80"/>
      <c r="H171" s="80"/>
    </row>
    <row r="172" spans="1:8" x14ac:dyDescent="0.2">
      <c r="A172" s="77">
        <v>43021</v>
      </c>
      <c r="B172" s="78" t="s">
        <v>55</v>
      </c>
      <c r="C172" s="78" t="s">
        <v>60</v>
      </c>
      <c r="D172" s="79" t="s">
        <v>119</v>
      </c>
      <c r="E172" s="67">
        <v>19999.41</v>
      </c>
      <c r="F172" s="80"/>
      <c r="G172" s="80"/>
      <c r="H172" s="80"/>
    </row>
    <row r="173" spans="1:8" x14ac:dyDescent="0.2">
      <c r="A173" s="77">
        <v>43021</v>
      </c>
      <c r="B173" s="78" t="s">
        <v>55</v>
      </c>
      <c r="C173" s="78" t="s">
        <v>67</v>
      </c>
      <c r="D173" s="79" t="s">
        <v>135</v>
      </c>
      <c r="E173" s="67">
        <v>857001</v>
      </c>
      <c r="F173" s="80"/>
      <c r="G173" s="80"/>
      <c r="H173" s="80"/>
    </row>
    <row r="174" spans="1:8" x14ac:dyDescent="0.2">
      <c r="A174" s="77">
        <v>43026</v>
      </c>
      <c r="B174" s="78" t="s">
        <v>55</v>
      </c>
      <c r="C174" s="78" t="s">
        <v>60</v>
      </c>
      <c r="D174" s="79" t="s">
        <v>86</v>
      </c>
      <c r="E174" s="67">
        <v>13910</v>
      </c>
      <c r="F174" s="80"/>
      <c r="G174" s="80"/>
      <c r="H174" s="80"/>
    </row>
    <row r="175" spans="1:8" x14ac:dyDescent="0.2">
      <c r="A175" s="77">
        <v>43027</v>
      </c>
      <c r="B175" s="78" t="s">
        <v>55</v>
      </c>
      <c r="C175" s="78" t="s">
        <v>64</v>
      </c>
      <c r="D175" s="79" t="s">
        <v>74</v>
      </c>
      <c r="E175" s="67">
        <v>63000</v>
      </c>
      <c r="F175" s="80"/>
      <c r="G175" s="80"/>
      <c r="H175" s="80"/>
    </row>
    <row r="176" spans="1:8" x14ac:dyDescent="0.2">
      <c r="A176" s="77">
        <v>43028</v>
      </c>
      <c r="B176" s="78" t="s">
        <v>55</v>
      </c>
      <c r="C176" s="78" t="s">
        <v>60</v>
      </c>
      <c r="D176" s="79" t="s">
        <v>177</v>
      </c>
      <c r="E176" s="67">
        <v>30000</v>
      </c>
      <c r="F176" s="80"/>
      <c r="G176" s="80"/>
      <c r="H176" s="80"/>
    </row>
    <row r="177" spans="1:8" x14ac:dyDescent="0.2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">
      <c r="A179" s="77">
        <v>43031</v>
      </c>
      <c r="B179" s="78" t="s">
        <v>55</v>
      </c>
      <c r="C179" s="78" t="s">
        <v>60</v>
      </c>
      <c r="D179" s="79" t="s">
        <v>133</v>
      </c>
      <c r="E179" s="67">
        <v>29999.86</v>
      </c>
      <c r="F179" s="80"/>
      <c r="G179" s="80"/>
      <c r="H179" s="80"/>
    </row>
    <row r="180" spans="1:8" x14ac:dyDescent="0.2">
      <c r="A180" s="77">
        <v>43031</v>
      </c>
      <c r="B180" s="78" t="s">
        <v>55</v>
      </c>
      <c r="C180" s="78" t="s">
        <v>64</v>
      </c>
      <c r="D180" s="79" t="s">
        <v>74</v>
      </c>
      <c r="E180" s="67">
        <v>129555</v>
      </c>
      <c r="F180" s="80"/>
      <c r="G180" s="80"/>
      <c r="H180" s="80"/>
    </row>
    <row r="181" spans="1:8" x14ac:dyDescent="0.2">
      <c r="A181" s="77">
        <v>43052</v>
      </c>
      <c r="B181" s="78" t="s">
        <v>55</v>
      </c>
      <c r="C181" s="78" t="s">
        <v>60</v>
      </c>
      <c r="D181" s="79" t="s">
        <v>89</v>
      </c>
      <c r="E181" s="67">
        <v>29954.01</v>
      </c>
      <c r="F181" s="80"/>
      <c r="G181" s="80"/>
      <c r="H181" s="80"/>
    </row>
    <row r="182" spans="1:8" x14ac:dyDescent="0.2">
      <c r="A182" s="77">
        <v>43054</v>
      </c>
      <c r="B182" s="78" t="s">
        <v>55</v>
      </c>
      <c r="C182" s="78" t="s">
        <v>64</v>
      </c>
      <c r="D182" s="79" t="s">
        <v>110</v>
      </c>
      <c r="E182" s="67">
        <v>34154.400000000001</v>
      </c>
      <c r="F182" s="80"/>
      <c r="G182" s="80"/>
      <c r="H182" s="80"/>
    </row>
    <row r="183" spans="1:8" x14ac:dyDescent="0.2">
      <c r="A183" s="77">
        <v>43054</v>
      </c>
      <c r="B183" s="78" t="s">
        <v>55</v>
      </c>
      <c r="C183" s="78" t="s">
        <v>64</v>
      </c>
      <c r="D183" s="79" t="s">
        <v>151</v>
      </c>
      <c r="E183" s="67">
        <v>38500</v>
      </c>
      <c r="F183" s="80"/>
      <c r="G183" s="80"/>
      <c r="H183" s="80"/>
    </row>
    <row r="184" spans="1:8" x14ac:dyDescent="0.2">
      <c r="A184" s="77">
        <v>43054</v>
      </c>
      <c r="B184" s="78" t="s">
        <v>55</v>
      </c>
      <c r="C184" s="78" t="s">
        <v>183</v>
      </c>
      <c r="D184" s="79" t="s">
        <v>81</v>
      </c>
      <c r="E184" s="67">
        <v>100</v>
      </c>
      <c r="F184" s="80"/>
      <c r="G184" s="80"/>
      <c r="H184" s="80"/>
    </row>
    <row r="185" spans="1:8" x14ac:dyDescent="0.2">
      <c r="A185" s="77">
        <v>43059</v>
      </c>
      <c r="B185" s="78" t="s">
        <v>55</v>
      </c>
      <c r="C185" s="78" t="s">
        <v>64</v>
      </c>
      <c r="D185" s="66" t="s">
        <v>92</v>
      </c>
      <c r="E185" s="67">
        <v>249116.33</v>
      </c>
      <c r="F185" s="80"/>
      <c r="G185" s="80"/>
      <c r="H185" s="80"/>
    </row>
    <row r="186" spans="1:8" x14ac:dyDescent="0.2">
      <c r="A186" s="77">
        <v>43060</v>
      </c>
      <c r="B186" s="78" t="s">
        <v>55</v>
      </c>
      <c r="C186" s="78" t="s">
        <v>62</v>
      </c>
      <c r="D186" s="79" t="s">
        <v>176</v>
      </c>
      <c r="E186" s="67">
        <v>1669200</v>
      </c>
      <c r="F186" s="80"/>
      <c r="G186" s="80"/>
      <c r="H186" s="80"/>
    </row>
    <row r="187" spans="1:8" x14ac:dyDescent="0.2">
      <c r="A187" s="77">
        <v>43061</v>
      </c>
      <c r="B187" s="78" t="s">
        <v>55</v>
      </c>
      <c r="C187" s="78" t="s">
        <v>184</v>
      </c>
      <c r="D187" s="79" t="s">
        <v>98</v>
      </c>
      <c r="E187" s="67">
        <v>96254.53</v>
      </c>
      <c r="F187" s="80"/>
      <c r="G187" s="80"/>
      <c r="H187" s="80"/>
    </row>
    <row r="188" spans="1:8" x14ac:dyDescent="0.2">
      <c r="A188" s="77">
        <v>43061</v>
      </c>
      <c r="B188" s="78" t="s">
        <v>55</v>
      </c>
      <c r="C188" s="78" t="s">
        <v>64</v>
      </c>
      <c r="D188" s="79" t="s">
        <v>68</v>
      </c>
      <c r="E188" s="67">
        <v>87000</v>
      </c>
      <c r="F188" s="80"/>
      <c r="G188" s="80"/>
      <c r="H188" s="80"/>
    </row>
    <row r="189" spans="1:8" x14ac:dyDescent="0.2">
      <c r="A189" s="77">
        <v>43062</v>
      </c>
      <c r="B189" s="78" t="s">
        <v>55</v>
      </c>
      <c r="C189" s="78" t="s">
        <v>64</v>
      </c>
      <c r="D189" s="79" t="s">
        <v>92</v>
      </c>
      <c r="E189" s="67">
        <v>38092</v>
      </c>
      <c r="F189" s="80"/>
      <c r="G189" s="80"/>
      <c r="H189" s="80"/>
    </row>
    <row r="190" spans="1:8" x14ac:dyDescent="0.2">
      <c r="A190" s="77">
        <v>43062</v>
      </c>
      <c r="B190" s="78" t="s">
        <v>55</v>
      </c>
      <c r="C190" s="78" t="s">
        <v>60</v>
      </c>
      <c r="D190" s="79" t="s">
        <v>86</v>
      </c>
      <c r="E190" s="67">
        <v>29501.99</v>
      </c>
      <c r="F190" s="80"/>
      <c r="G190" s="80"/>
      <c r="H190" s="80"/>
    </row>
    <row r="191" spans="1:8" x14ac:dyDescent="0.2">
      <c r="A191" s="77">
        <v>43066</v>
      </c>
      <c r="B191" s="78" t="s">
        <v>55</v>
      </c>
      <c r="C191" s="78" t="s">
        <v>64</v>
      </c>
      <c r="D191" s="79" t="s">
        <v>112</v>
      </c>
      <c r="E191" s="67">
        <v>227836.15</v>
      </c>
      <c r="F191" s="80"/>
      <c r="G191" s="80"/>
      <c r="H191" s="80"/>
    </row>
    <row r="192" spans="1:8" x14ac:dyDescent="0.2">
      <c r="A192" s="77">
        <v>43066</v>
      </c>
      <c r="B192" s="78" t="s">
        <v>55</v>
      </c>
      <c r="C192" s="78" t="s">
        <v>60</v>
      </c>
      <c r="D192" s="79" t="s">
        <v>86</v>
      </c>
      <c r="E192" s="67">
        <v>17146.75</v>
      </c>
      <c r="F192" s="80"/>
      <c r="G192" s="80"/>
      <c r="H192" s="80"/>
    </row>
    <row r="193" spans="1:8" x14ac:dyDescent="0.2">
      <c r="A193" s="77">
        <v>43069</v>
      </c>
      <c r="B193" s="78" t="s">
        <v>55</v>
      </c>
      <c r="C193" s="78" t="s">
        <v>67</v>
      </c>
      <c r="D193" s="79" t="s">
        <v>141</v>
      </c>
      <c r="E193" s="67">
        <v>610000</v>
      </c>
      <c r="F193" s="80"/>
      <c r="G193" s="80"/>
      <c r="H193" s="80"/>
    </row>
    <row r="194" spans="1:8" x14ac:dyDescent="0.2">
      <c r="A194" s="77"/>
      <c r="B194" s="78"/>
      <c r="C194" s="78"/>
      <c r="D194" s="89">
        <v>153</v>
      </c>
      <c r="E194" s="75">
        <f>SUM(E41:E193)</f>
        <v>149884920.88999999</v>
      </c>
      <c r="F194" s="80"/>
      <c r="G194" s="80"/>
      <c r="H194" s="80"/>
    </row>
    <row r="195" spans="1:8" x14ac:dyDescent="0.2">
      <c r="A195" s="69">
        <v>42956</v>
      </c>
      <c r="B195" s="68" t="s">
        <v>147</v>
      </c>
      <c r="C195" s="68" t="s">
        <v>64</v>
      </c>
      <c r="D195" s="66" t="s">
        <v>148</v>
      </c>
      <c r="E195" s="67">
        <v>4685000</v>
      </c>
      <c r="F195" s="68"/>
      <c r="G195" s="68"/>
      <c r="H195" s="68"/>
    </row>
    <row r="196" spans="1:8" x14ac:dyDescent="0.2">
      <c r="A196" s="69">
        <v>42849</v>
      </c>
      <c r="B196" s="68" t="s">
        <v>153</v>
      </c>
      <c r="C196" s="68" t="s">
        <v>78</v>
      </c>
      <c r="D196" s="66" t="s">
        <v>154</v>
      </c>
      <c r="E196" s="67">
        <v>826000</v>
      </c>
      <c r="F196" s="68" t="s">
        <v>163</v>
      </c>
      <c r="G196" s="68" t="s">
        <v>164</v>
      </c>
      <c r="H196" s="68" t="s">
        <v>172</v>
      </c>
    </row>
    <row r="197" spans="1:8" x14ac:dyDescent="0.2">
      <c r="A197" s="68"/>
      <c r="B197" s="81"/>
      <c r="C197" s="68"/>
      <c r="D197" s="73">
        <v>2</v>
      </c>
      <c r="E197" s="82">
        <f>SUM(E195:E196)</f>
        <v>5511000</v>
      </c>
      <c r="F197" s="68"/>
      <c r="G197" s="68"/>
      <c r="H197" s="68"/>
    </row>
    <row r="198" spans="1:8" x14ac:dyDescent="0.2">
      <c r="A198" s="78"/>
      <c r="B198" s="78"/>
      <c r="C198" s="78"/>
      <c r="D198" s="89">
        <f>+D197+D194+D40</f>
        <v>192</v>
      </c>
      <c r="E198" s="75">
        <f>SUM(E197,E194,E40)</f>
        <v>547446444.40999997</v>
      </c>
      <c r="F198" s="80"/>
      <c r="G198" s="80"/>
      <c r="H198" s="80"/>
    </row>
    <row r="199" spans="1:8" x14ac:dyDescent="0.2">
      <c r="A199" s="78"/>
      <c r="B199" s="78"/>
      <c r="C199" s="78"/>
      <c r="D199" s="79"/>
      <c r="E199" s="93"/>
      <c r="F199" s="80"/>
      <c r="G199" s="80"/>
      <c r="H199" s="80"/>
    </row>
    <row r="200" spans="1:8" x14ac:dyDescent="0.2">
      <c r="A200" s="78"/>
      <c r="B200" s="78"/>
      <c r="C200" s="78"/>
      <c r="D200" s="79"/>
      <c r="E200" s="93"/>
      <c r="F200" s="80"/>
      <c r="G200" s="80"/>
      <c r="H200" s="80"/>
    </row>
    <row r="201" spans="1:8" x14ac:dyDescent="0.2">
      <c r="A201" s="78"/>
      <c r="B201" s="78"/>
      <c r="C201" s="78"/>
      <c r="D201" s="79"/>
      <c r="E201" s="93"/>
      <c r="F201" s="80"/>
      <c r="G201" s="80"/>
      <c r="H201" s="80"/>
    </row>
    <row r="202" spans="1:8" x14ac:dyDescent="0.2">
      <c r="A202" s="78"/>
      <c r="B202" s="78"/>
      <c r="C202" s="78"/>
      <c r="D202" s="79"/>
      <c r="E202" s="93"/>
      <c r="F202" s="80"/>
      <c r="G202" s="80"/>
      <c r="H202" s="80"/>
    </row>
    <row r="203" spans="1:8" x14ac:dyDescent="0.2">
      <c r="A203" s="78"/>
      <c r="B203" s="78"/>
      <c r="C203" s="78"/>
      <c r="D203" s="79"/>
      <c r="E203" s="93"/>
      <c r="F203" s="80"/>
      <c r="G203" s="80"/>
      <c r="H203" s="80"/>
    </row>
    <row r="204" spans="1:8" x14ac:dyDescent="0.2">
      <c r="A204" s="78"/>
      <c r="B204" s="78"/>
      <c r="C204" s="78"/>
      <c r="D204" s="79"/>
      <c r="E204" s="93"/>
      <c r="F204" s="80"/>
      <c r="G204" s="80"/>
      <c r="H204" s="80"/>
    </row>
    <row r="205" spans="1:8" x14ac:dyDescent="0.2">
      <c r="A205" s="78"/>
      <c r="B205" s="78"/>
      <c r="C205" s="78"/>
      <c r="D205" s="79"/>
      <c r="E205" s="93"/>
      <c r="F205" s="80"/>
      <c r="G205" s="80"/>
      <c r="H205" s="80"/>
    </row>
    <row r="206" spans="1:8" x14ac:dyDescent="0.2">
      <c r="A206" s="78"/>
      <c r="B206" s="78"/>
      <c r="C206" s="78"/>
      <c r="D206" s="79"/>
      <c r="E206" s="93"/>
      <c r="F206" s="80"/>
      <c r="G206" s="80"/>
      <c r="H206" s="80"/>
    </row>
    <row r="207" spans="1:8" x14ac:dyDescent="0.2">
      <c r="A207" s="78"/>
      <c r="B207" s="78"/>
      <c r="C207" s="78"/>
      <c r="D207" s="79"/>
      <c r="E207" s="93"/>
      <c r="F207" s="80"/>
      <c r="G207" s="80"/>
      <c r="H207" s="80"/>
    </row>
    <row r="208" spans="1:8" x14ac:dyDescent="0.2">
      <c r="A208" s="78"/>
      <c r="B208" s="78"/>
      <c r="C208" s="78"/>
      <c r="D208" s="79"/>
      <c r="E208" s="93"/>
      <c r="F208" s="80"/>
      <c r="G208" s="80"/>
      <c r="H208" s="80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tabSelected="1" zoomScale="68" workbookViewId="0">
      <selection activeCell="B8" sqref="B8:E8"/>
    </sheetView>
  </sheetViews>
  <sheetFormatPr baseColWidth="10" defaultColWidth="11.42578125" defaultRowHeight="30" x14ac:dyDescent="0.4"/>
  <cols>
    <col min="1" max="1" width="11.42578125" style="94"/>
    <col min="2" max="2" width="39.5703125" style="94" customWidth="1"/>
    <col min="3" max="3" width="24.42578125" style="94" customWidth="1"/>
    <col min="4" max="4" width="49" style="94" customWidth="1"/>
    <col min="5" max="5" width="32" style="94" customWidth="1"/>
    <col min="6" max="6" width="2.5703125" style="94" customWidth="1"/>
    <col min="7" max="8" width="11.42578125" style="94"/>
    <col min="9" max="9" width="15.85546875" style="94" customWidth="1"/>
    <col min="10" max="10" width="11.85546875" style="94" customWidth="1"/>
    <col min="11" max="16384" width="11.42578125" style="94"/>
  </cols>
  <sheetData>
    <row r="2" spans="2:8" x14ac:dyDescent="0.4">
      <c r="C2" s="95"/>
    </row>
    <row r="3" spans="2:8" ht="41.25" customHeight="1" x14ac:dyDescent="0.4"/>
    <row r="4" spans="2:8" hidden="1" x14ac:dyDescent="0.4">
      <c r="B4" s="307" t="s">
        <v>185</v>
      </c>
      <c r="C4" s="307"/>
      <c r="D4" s="307"/>
      <c r="E4" s="307"/>
    </row>
    <row r="5" spans="2:8" x14ac:dyDescent="0.4">
      <c r="B5" s="96"/>
      <c r="C5" s="96"/>
      <c r="D5" s="96"/>
      <c r="E5" s="96"/>
    </row>
    <row r="6" spans="2:8" x14ac:dyDescent="0.4">
      <c r="B6" s="96"/>
      <c r="C6" s="96"/>
      <c r="D6" s="96"/>
      <c r="E6" s="96"/>
    </row>
    <row r="7" spans="2:8" x14ac:dyDescent="0.4">
      <c r="B7" s="96"/>
      <c r="C7" s="96"/>
      <c r="D7" s="96"/>
      <c r="E7" s="96"/>
    </row>
    <row r="8" spans="2:8" x14ac:dyDescent="0.4">
      <c r="B8" s="307" t="s">
        <v>186</v>
      </c>
      <c r="C8" s="307"/>
      <c r="D8" s="307"/>
      <c r="E8" s="307"/>
      <c r="F8" s="96"/>
    </row>
    <row r="9" spans="2:8" x14ac:dyDescent="0.4">
      <c r="B9" s="307" t="s">
        <v>187</v>
      </c>
      <c r="C9" s="307"/>
      <c r="D9" s="307"/>
      <c r="E9" s="307"/>
      <c r="F9" s="96"/>
    </row>
    <row r="10" spans="2:8" x14ac:dyDescent="0.4">
      <c r="B10" s="307" t="s">
        <v>188</v>
      </c>
      <c r="C10" s="307"/>
      <c r="D10" s="307"/>
      <c r="E10" s="307"/>
      <c r="F10" s="96"/>
    </row>
    <row r="11" spans="2:8" x14ac:dyDescent="0.4">
      <c r="B11" s="307" t="s">
        <v>189</v>
      </c>
      <c r="C11" s="307"/>
      <c r="D11" s="307"/>
      <c r="E11" s="307"/>
      <c r="F11" s="96"/>
    </row>
    <row r="12" spans="2:8" x14ac:dyDescent="0.4">
      <c r="B12" s="307" t="s">
        <v>285</v>
      </c>
      <c r="C12" s="307"/>
      <c r="D12" s="307"/>
      <c r="E12" s="307"/>
      <c r="F12" s="96"/>
    </row>
    <row r="13" spans="2:8" x14ac:dyDescent="0.4">
      <c r="B13" s="96"/>
      <c r="C13" s="96"/>
      <c r="D13" s="96"/>
      <c r="E13" s="96"/>
      <c r="F13" s="96"/>
    </row>
    <row r="14" spans="2:8" x14ac:dyDescent="0.4">
      <c r="B14" s="97"/>
      <c r="C14" s="96"/>
      <c r="D14" s="96"/>
      <c r="E14" s="96"/>
      <c r="F14" s="96"/>
    </row>
    <row r="15" spans="2:8" ht="35.1" customHeight="1" x14ac:dyDescent="0.4">
      <c r="B15" s="98" t="s">
        <v>11</v>
      </c>
      <c r="C15" s="98" t="s">
        <v>5</v>
      </c>
      <c r="D15" s="99" t="s">
        <v>38</v>
      </c>
      <c r="E15" s="100" t="s">
        <v>6</v>
      </c>
    </row>
    <row r="16" spans="2:8" ht="16.5" customHeight="1" x14ac:dyDescent="0.4">
      <c r="B16" s="101"/>
      <c r="C16" s="101"/>
      <c r="D16" s="102"/>
      <c r="E16" s="103"/>
      <c r="F16" s="97"/>
      <c r="G16" s="97"/>
      <c r="H16" s="104"/>
    </row>
    <row r="17" spans="2:13" ht="35.1" customHeight="1" x14ac:dyDescent="0.4">
      <c r="B17" s="105" t="s">
        <v>190</v>
      </c>
      <c r="C17" s="105">
        <v>99</v>
      </c>
      <c r="D17" s="106">
        <v>45274187.990000002</v>
      </c>
      <c r="E17" s="107">
        <v>0.79200000000000004</v>
      </c>
      <c r="F17" s="97"/>
      <c r="G17" s="97"/>
      <c r="H17" s="104"/>
    </row>
    <row r="18" spans="2:13" ht="15" customHeight="1" x14ac:dyDescent="0.4">
      <c r="B18" s="108"/>
      <c r="C18" s="109"/>
      <c r="D18" s="110"/>
      <c r="E18" s="111"/>
      <c r="F18" s="97"/>
      <c r="G18" s="97"/>
      <c r="H18" s="104"/>
      <c r="M18" s="112"/>
    </row>
    <row r="19" spans="2:13" ht="35.1" customHeight="1" x14ac:dyDescent="0.4">
      <c r="B19" s="105" t="s">
        <v>59</v>
      </c>
      <c r="C19" s="105">
        <v>26</v>
      </c>
      <c r="D19" s="113">
        <v>113750187.98999999</v>
      </c>
      <c r="E19" s="107">
        <v>0.20799999999999999</v>
      </c>
      <c r="F19" s="97"/>
      <c r="G19" s="97"/>
      <c r="H19" s="104"/>
    </row>
    <row r="20" spans="2:13" ht="18.75" customHeight="1" x14ac:dyDescent="0.4">
      <c r="B20" s="108"/>
      <c r="C20" s="114"/>
      <c r="D20" s="115"/>
      <c r="E20" s="116"/>
      <c r="F20" s="97"/>
      <c r="G20" s="97"/>
      <c r="H20" s="104"/>
    </row>
    <row r="21" spans="2:13" ht="35.1" customHeight="1" x14ac:dyDescent="0.4">
      <c r="B21" s="117" t="s">
        <v>10</v>
      </c>
      <c r="C21" s="117">
        <f>SUM(C17:C20)</f>
        <v>125</v>
      </c>
      <c r="D21" s="118">
        <f>SUM(D17:D20)</f>
        <v>159024375.97999999</v>
      </c>
      <c r="E21" s="119">
        <f>SUM(E17:E20)</f>
        <v>1</v>
      </c>
    </row>
    <row r="22" spans="2:13" x14ac:dyDescent="0.4">
      <c r="E22" s="95"/>
    </row>
    <row r="24" spans="2:13" x14ac:dyDescent="0.4">
      <c r="C24" s="120"/>
      <c r="D24" s="120"/>
      <c r="E24" s="95"/>
    </row>
    <row r="25" spans="2:13" x14ac:dyDescent="0.4">
      <c r="C25" s="112"/>
      <c r="D25" s="112"/>
      <c r="E25" s="95"/>
    </row>
    <row r="26" spans="2:13" x14ac:dyDescent="0.4">
      <c r="C26" s="112"/>
      <c r="D26" s="112"/>
    </row>
  </sheetData>
  <mergeCells count="6">
    <mergeCell ref="B12:E12"/>
    <mergeCell ref="B4:E4"/>
    <mergeCell ref="B8:E8"/>
    <mergeCell ref="B9:E9"/>
    <mergeCell ref="B10:E10"/>
    <mergeCell ref="B11:E11"/>
  </mergeCells>
  <pageMargins left="0" right="0" top="0" bottom="0" header="0" footer="0"/>
  <pageSetup paperSize="5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94" customWidth="1"/>
    <col min="2" max="2" width="31.28515625" style="94" customWidth="1"/>
    <col min="3" max="3" width="15.42578125" style="94" customWidth="1"/>
    <col min="4" max="4" width="42.85546875" style="94" customWidth="1"/>
    <col min="5" max="5" width="0.7109375" style="94" customWidth="1"/>
    <col min="6" max="6" width="15.42578125" style="94" customWidth="1"/>
    <col min="7" max="7" width="42.85546875" style="94" customWidth="1"/>
    <col min="8" max="8" width="15.42578125" style="94" customWidth="1"/>
    <col min="9" max="9" width="20.42578125" style="94" customWidth="1"/>
    <col min="10" max="10" width="1.5703125" style="94" customWidth="1"/>
    <col min="11" max="11" width="15.85546875" style="94" customWidth="1"/>
    <col min="12" max="12" width="11.85546875" style="94" customWidth="1"/>
    <col min="13" max="16384" width="11.42578125" style="94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307" t="s">
        <v>191</v>
      </c>
      <c r="C5" s="307"/>
      <c r="D5" s="307"/>
      <c r="E5" s="307"/>
      <c r="F5" s="307"/>
      <c r="G5" s="307"/>
      <c r="H5" s="307"/>
      <c r="I5" s="307"/>
    </row>
    <row r="6" spans="2:12" ht="30.75" customHeight="1" x14ac:dyDescent="0.4">
      <c r="B6" s="307" t="s">
        <v>192</v>
      </c>
      <c r="C6" s="307"/>
      <c r="D6" s="307"/>
      <c r="E6" s="307"/>
      <c r="F6" s="307"/>
      <c r="G6" s="307"/>
      <c r="H6" s="307"/>
      <c r="I6" s="307"/>
    </row>
    <row r="7" spans="2:12" x14ac:dyDescent="0.4">
      <c r="B7" s="307" t="s">
        <v>193</v>
      </c>
      <c r="C7" s="307"/>
      <c r="D7" s="307"/>
      <c r="E7" s="307"/>
      <c r="F7" s="307"/>
      <c r="G7" s="307"/>
      <c r="H7" s="307"/>
      <c r="I7" s="307"/>
    </row>
    <row r="8" spans="2:12" x14ac:dyDescent="0.4">
      <c r="B8" s="307" t="s">
        <v>187</v>
      </c>
      <c r="C8" s="307"/>
      <c r="D8" s="307"/>
      <c r="E8" s="307"/>
      <c r="F8" s="307"/>
      <c r="G8" s="307"/>
      <c r="H8" s="307"/>
      <c r="I8" s="307"/>
    </row>
    <row r="9" spans="2:12" x14ac:dyDescent="0.4">
      <c r="B9" s="308" t="s">
        <v>194</v>
      </c>
      <c r="C9" s="308"/>
      <c r="D9" s="308"/>
      <c r="E9" s="308"/>
      <c r="F9" s="308"/>
      <c r="G9" s="308"/>
      <c r="H9" s="308"/>
      <c r="I9" s="308"/>
    </row>
    <row r="10" spans="2:12" x14ac:dyDescent="0.4">
      <c r="B10" s="309" t="s">
        <v>195</v>
      </c>
      <c r="C10" s="309"/>
      <c r="D10" s="309"/>
      <c r="E10" s="309"/>
      <c r="F10" s="309"/>
      <c r="G10" s="309"/>
      <c r="H10" s="309"/>
      <c r="I10" s="309"/>
    </row>
    <row r="11" spans="2:12" x14ac:dyDescent="0.4">
      <c r="B11" s="310" t="s">
        <v>196</v>
      </c>
      <c r="C11" s="311" t="s">
        <v>197</v>
      </c>
      <c r="D11" s="311"/>
      <c r="E11" s="311"/>
      <c r="F11" s="311"/>
      <c r="G11" s="311"/>
      <c r="H11" s="312" t="s">
        <v>198</v>
      </c>
      <c r="I11" s="312"/>
    </row>
    <row r="12" spans="2:12" x14ac:dyDescent="0.4">
      <c r="B12" s="310"/>
      <c r="C12" s="311">
        <v>2014</v>
      </c>
      <c r="D12" s="311"/>
      <c r="E12" s="122"/>
      <c r="F12" s="311">
        <v>2015</v>
      </c>
      <c r="G12" s="311"/>
      <c r="H12" s="312"/>
      <c r="I12" s="312"/>
    </row>
    <row r="13" spans="2:12" ht="98.25" x14ac:dyDescent="0.4">
      <c r="B13" s="310"/>
      <c r="C13" s="123" t="s">
        <v>11</v>
      </c>
      <c r="D13" s="121" t="s">
        <v>38</v>
      </c>
      <c r="E13" s="124"/>
      <c r="F13" s="123" t="s">
        <v>11</v>
      </c>
      <c r="G13" s="121" t="s">
        <v>38</v>
      </c>
      <c r="H13" s="123" t="s">
        <v>11</v>
      </c>
      <c r="I13" s="125" t="s">
        <v>199</v>
      </c>
    </row>
    <row r="14" spans="2:12" x14ac:dyDescent="0.4">
      <c r="B14" s="126"/>
      <c r="C14" s="126"/>
      <c r="D14" s="126"/>
      <c r="E14" s="127"/>
      <c r="F14" s="128"/>
      <c r="G14" s="128"/>
      <c r="H14" s="129"/>
      <c r="I14" s="130"/>
    </row>
    <row r="15" spans="2:12" ht="60" x14ac:dyDescent="0.4">
      <c r="B15" s="131" t="s">
        <v>7</v>
      </c>
      <c r="C15" s="132">
        <v>59</v>
      </c>
      <c r="D15" s="133">
        <v>36116498.799999997</v>
      </c>
      <c r="E15" s="127"/>
      <c r="F15" s="132">
        <v>177</v>
      </c>
      <c r="G15" s="133">
        <f>+'recursos monto'!D14</f>
        <v>146452224.68000001</v>
      </c>
      <c r="H15" s="132">
        <f>+F15-C15</f>
        <v>118</v>
      </c>
      <c r="I15" s="134">
        <f>+H15/C15</f>
        <v>2</v>
      </c>
      <c r="K15" s="135"/>
      <c r="L15" s="136"/>
    </row>
    <row r="16" spans="2:12" ht="21.75" customHeight="1" x14ac:dyDescent="0.4">
      <c r="B16" s="127"/>
      <c r="C16" s="127"/>
      <c r="D16" s="127"/>
      <c r="E16" s="127"/>
      <c r="F16" s="122"/>
      <c r="G16" s="122"/>
      <c r="H16" s="137"/>
      <c r="I16" s="138"/>
    </row>
    <row r="17" spans="2:12" ht="60" x14ac:dyDescent="0.4">
      <c r="B17" s="131" t="s">
        <v>8</v>
      </c>
      <c r="C17" s="132">
        <v>23</v>
      </c>
      <c r="D17" s="133">
        <v>843508176.95000005</v>
      </c>
      <c r="E17" s="127"/>
      <c r="F17" s="132">
        <v>23</v>
      </c>
      <c r="G17" s="133">
        <v>56469644.829999998</v>
      </c>
      <c r="H17" s="132">
        <f>+F17-C17</f>
        <v>0</v>
      </c>
      <c r="I17" s="134">
        <f>+H17/C17</f>
        <v>0</v>
      </c>
      <c r="K17" s="135"/>
      <c r="L17" s="136"/>
    </row>
    <row r="18" spans="2:12" x14ac:dyDescent="0.4">
      <c r="B18" s="127"/>
      <c r="C18" s="127"/>
      <c r="D18" s="127"/>
      <c r="E18" s="127"/>
      <c r="F18" s="122"/>
      <c r="G18" s="122"/>
      <c r="H18" s="137"/>
      <c r="I18" s="138"/>
    </row>
    <row r="19" spans="2:12" ht="60" x14ac:dyDescent="0.4">
      <c r="B19" s="131" t="s">
        <v>9</v>
      </c>
      <c r="C19" s="132">
        <v>3</v>
      </c>
      <c r="D19" s="133">
        <v>87056.79</v>
      </c>
      <c r="E19" s="127"/>
      <c r="F19" s="132">
        <v>0</v>
      </c>
      <c r="G19" s="133">
        <v>0</v>
      </c>
      <c r="H19" s="132">
        <v>0</v>
      </c>
      <c r="I19" s="134">
        <f>+H19/C19</f>
        <v>0</v>
      </c>
    </row>
    <row r="20" spans="2:12" ht="22.5" customHeight="1" x14ac:dyDescent="0.4">
      <c r="B20" s="139"/>
      <c r="C20" s="139"/>
      <c r="D20" s="139"/>
      <c r="E20" s="127"/>
      <c r="F20" s="140"/>
      <c r="G20" s="140"/>
      <c r="H20" s="141"/>
      <c r="I20" s="142"/>
    </row>
    <row r="21" spans="2:12" x14ac:dyDescent="0.4">
      <c r="B21" s="143" t="s">
        <v>10</v>
      </c>
      <c r="C21" s="144">
        <f>SUM(C15:C19)</f>
        <v>85</v>
      </c>
      <c r="D21" s="145">
        <f>SUM(D15:D20)</f>
        <v>879711732.53999996</v>
      </c>
      <c r="E21" s="146"/>
      <c r="F21" s="144">
        <f>SUM(F15:F19)</f>
        <v>200</v>
      </c>
      <c r="G21" s="145">
        <f>SUM(G15:G20)</f>
        <v>202921869.50999999</v>
      </c>
      <c r="H21" s="144">
        <f>SUM(H15:H19)</f>
        <v>118</v>
      </c>
      <c r="I21" s="144"/>
    </row>
    <row r="22" spans="2:12" ht="9" customHeight="1" x14ac:dyDescent="0.4"/>
    <row r="24" spans="2:12" x14ac:dyDescent="0.4">
      <c r="F24" s="147"/>
      <c r="G24" s="120"/>
      <c r="H24" s="95"/>
    </row>
    <row r="25" spans="2:12" x14ac:dyDescent="0.4">
      <c r="F25" s="112"/>
      <c r="G25" s="112"/>
      <c r="H25" s="95"/>
    </row>
    <row r="26" spans="2:12" x14ac:dyDescent="0.4">
      <c r="F26" s="112"/>
      <c r="G26" s="112"/>
    </row>
  </sheetData>
  <mergeCells count="11">
    <mergeCell ref="B10:I10"/>
    <mergeCell ref="B11:B13"/>
    <mergeCell ref="C11:G11"/>
    <mergeCell ref="H11:I12"/>
    <mergeCell ref="C12:D12"/>
    <mergeCell ref="F12:G12"/>
    <mergeCell ref="B5:I5"/>
    <mergeCell ref="B6:I6"/>
    <mergeCell ref="B7:I7"/>
    <mergeCell ref="B8:I8"/>
    <mergeCell ref="B9:I9"/>
  </mergeCells>
  <printOptions horizontalCentered="1"/>
  <pageMargins left="0" right="0" top="0" bottom="0" header="0" footer="0"/>
  <pageSetup paperSize="9" scale="83" orientation="landscape" horizontalDpi="2147483648" verticalDpi="2147483648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94" customWidth="1"/>
    <col min="2" max="2" width="55.42578125" style="94" customWidth="1"/>
    <col min="3" max="3" width="27" style="94" customWidth="1"/>
    <col min="4" max="4" width="43" style="94" customWidth="1"/>
    <col min="5" max="5" width="3.28515625" style="94" customWidth="1"/>
    <col min="6" max="16384" width="11.42578125" style="94"/>
  </cols>
  <sheetData>
    <row r="1" spans="2:5" ht="6" customHeight="1" x14ac:dyDescent="0.4"/>
    <row r="4" spans="2:5" ht="30.75" customHeight="1" x14ac:dyDescent="0.4"/>
    <row r="5" spans="2:5" ht="30.75" customHeight="1" x14ac:dyDescent="0.4">
      <c r="B5" s="307" t="s">
        <v>200</v>
      </c>
      <c r="C5" s="307"/>
      <c r="D5" s="307"/>
    </row>
    <row r="6" spans="2:5" x14ac:dyDescent="0.4">
      <c r="B6" s="307" t="s">
        <v>193</v>
      </c>
      <c r="C6" s="307"/>
      <c r="D6" s="307"/>
      <c r="E6" s="96"/>
    </row>
    <row r="7" spans="2:5" x14ac:dyDescent="0.4">
      <c r="B7" s="307" t="s">
        <v>187</v>
      </c>
      <c r="C7" s="307"/>
      <c r="D7" s="307"/>
      <c r="E7" s="96"/>
    </row>
    <row r="8" spans="2:5" x14ac:dyDescent="0.4">
      <c r="B8" s="308" t="s">
        <v>188</v>
      </c>
      <c r="C8" s="307"/>
      <c r="D8" s="307"/>
      <c r="E8" s="96"/>
    </row>
    <row r="9" spans="2:5" x14ac:dyDescent="0.4">
      <c r="B9" s="308" t="s">
        <v>201</v>
      </c>
      <c r="C9" s="307"/>
      <c r="D9" s="307"/>
      <c r="E9" s="96"/>
    </row>
    <row r="10" spans="2:5" x14ac:dyDescent="0.4">
      <c r="B10" s="308" t="s">
        <v>195</v>
      </c>
      <c r="C10" s="307"/>
      <c r="D10" s="307"/>
      <c r="E10" s="96"/>
    </row>
    <row r="11" spans="2:5" x14ac:dyDescent="0.4">
      <c r="B11" s="308">
        <v>2015</v>
      </c>
      <c r="C11" s="308"/>
      <c r="D11" s="308"/>
      <c r="E11" s="96"/>
    </row>
    <row r="12" spans="2:5" x14ac:dyDescent="0.4">
      <c r="B12" s="148" t="s">
        <v>196</v>
      </c>
      <c r="C12" s="148" t="s">
        <v>11</v>
      </c>
      <c r="D12" s="149" t="s">
        <v>38</v>
      </c>
    </row>
    <row r="13" spans="2:5" x14ac:dyDescent="0.4">
      <c r="B13" s="150"/>
      <c r="C13" s="151"/>
      <c r="D13" s="152"/>
    </row>
    <row r="14" spans="2:5" x14ac:dyDescent="0.4">
      <c r="B14" s="153" t="s">
        <v>7</v>
      </c>
      <c r="C14" s="154">
        <v>177</v>
      </c>
      <c r="D14" s="155">
        <v>146452224.68000001</v>
      </c>
    </row>
    <row r="15" spans="2:5" x14ac:dyDescent="0.4">
      <c r="B15" s="153"/>
      <c r="C15" s="154"/>
      <c r="D15" s="156"/>
    </row>
    <row r="16" spans="2:5" x14ac:dyDescent="0.4">
      <c r="B16" s="153" t="s">
        <v>8</v>
      </c>
      <c r="C16" s="154">
        <v>23</v>
      </c>
      <c r="D16" s="155">
        <v>56469644.829999998</v>
      </c>
    </row>
    <row r="17" spans="2:4" hidden="1" x14ac:dyDescent="0.4">
      <c r="B17" s="153"/>
      <c r="C17" s="154"/>
      <c r="D17" s="156"/>
    </row>
    <row r="18" spans="2:4" hidden="1" x14ac:dyDescent="0.4">
      <c r="B18" s="153" t="s">
        <v>9</v>
      </c>
      <c r="C18" s="154"/>
      <c r="D18" s="155"/>
    </row>
    <row r="19" spans="2:4" x14ac:dyDescent="0.4">
      <c r="B19" s="157"/>
      <c r="C19" s="158"/>
      <c r="D19" s="159"/>
    </row>
    <row r="20" spans="2:4" x14ac:dyDescent="0.4">
      <c r="B20" s="160" t="s">
        <v>10</v>
      </c>
      <c r="C20" s="121">
        <f>SUM(C14:C18)</f>
        <v>200</v>
      </c>
      <c r="D20" s="161">
        <f>+D14+D16</f>
        <v>202921869.50999999</v>
      </c>
    </row>
    <row r="23" spans="2:4" x14ac:dyDescent="0.4">
      <c r="C23" s="120"/>
      <c r="D23" s="95"/>
    </row>
    <row r="24" spans="2:4" x14ac:dyDescent="0.4">
      <c r="C24" s="112"/>
      <c r="D24" s="95"/>
    </row>
    <row r="25" spans="2:4" x14ac:dyDescent="0.4">
      <c r="C25" s="112"/>
    </row>
  </sheetData>
  <mergeCells count="7">
    <mergeCell ref="B10:D10"/>
    <mergeCell ref="B11:D11"/>
    <mergeCell ref="B5:D5"/>
    <mergeCell ref="B6:D6"/>
    <mergeCell ref="B7:D7"/>
    <mergeCell ref="B8:D8"/>
    <mergeCell ref="B9:D9"/>
  </mergeCells>
  <printOptions horizontalCentered="1"/>
  <pageMargins left="0" right="0" top="0" bottom="0" header="0" footer="0"/>
  <pageSetup paperSize="9" orientation="landscape" horizontalDpi="2147483648" verticalDpi="2147483648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50"/>
  <sheetViews>
    <sheetView showGridLines="0" zoomScale="60" workbookViewId="0">
      <selection activeCell="E22" sqref="E22"/>
    </sheetView>
  </sheetViews>
  <sheetFormatPr baseColWidth="10" defaultColWidth="11.42578125" defaultRowHeight="30" x14ac:dyDescent="0.4"/>
  <cols>
    <col min="1" max="1" width="3.7109375" style="162" customWidth="1"/>
    <col min="2" max="2" width="85" style="162" customWidth="1"/>
    <col min="3" max="3" width="18" style="162" customWidth="1"/>
    <col min="4" max="4" width="25.5703125" style="162" customWidth="1"/>
    <col min="5" max="5" width="62.140625" style="162" customWidth="1"/>
    <col min="6" max="6" width="2.140625" style="162" customWidth="1"/>
    <col min="7" max="16384" width="11.42578125" style="162"/>
  </cols>
  <sheetData>
    <row r="1" spans="2:6" x14ac:dyDescent="0.4">
      <c r="B1" s="307"/>
      <c r="C1" s="307"/>
      <c r="D1" s="307"/>
      <c r="E1" s="307"/>
      <c r="F1" s="96"/>
    </row>
    <row r="2" spans="2:6" x14ac:dyDescent="0.4">
      <c r="B2" s="307"/>
      <c r="C2" s="307"/>
      <c r="D2" s="307"/>
      <c r="E2" s="307"/>
      <c r="F2" s="96"/>
    </row>
    <row r="3" spans="2:6" x14ac:dyDescent="0.4">
      <c r="B3" s="307"/>
      <c r="C3" s="307"/>
      <c r="D3" s="307"/>
      <c r="E3" s="307"/>
      <c r="F3" s="96"/>
    </row>
    <row r="4" spans="2:6" x14ac:dyDescent="0.4">
      <c r="B4" s="96"/>
      <c r="C4" s="96"/>
      <c r="D4" s="96"/>
      <c r="E4" s="96"/>
      <c r="F4" s="96"/>
    </row>
    <row r="5" spans="2:6" x14ac:dyDescent="0.4">
      <c r="B5" s="318" t="s">
        <v>202</v>
      </c>
      <c r="C5" s="318"/>
      <c r="D5" s="318"/>
      <c r="E5" s="318"/>
    </row>
    <row r="6" spans="2:6" x14ac:dyDescent="0.4">
      <c r="B6" s="313" t="s">
        <v>203</v>
      </c>
      <c r="C6" s="313"/>
      <c r="D6" s="313"/>
      <c r="E6" s="313"/>
    </row>
    <row r="7" spans="2:6" x14ac:dyDescent="0.4">
      <c r="B7" s="313" t="s">
        <v>294</v>
      </c>
      <c r="C7" s="314"/>
      <c r="D7" s="314"/>
      <c r="E7" s="314"/>
    </row>
    <row r="8" spans="2:6" ht="30.75" thickBot="1" x14ac:dyDescent="0.45">
      <c r="B8" s="315" t="s">
        <v>204</v>
      </c>
      <c r="C8" s="316"/>
      <c r="D8" s="163" t="s">
        <v>5</v>
      </c>
      <c r="E8" s="164" t="s">
        <v>38</v>
      </c>
    </row>
    <row r="9" spans="2:6" ht="35.1" hidden="1" customHeight="1" x14ac:dyDescent="0.4">
      <c r="B9" s="165" t="s">
        <v>205</v>
      </c>
      <c r="C9" s="166" t="s">
        <v>62</v>
      </c>
      <c r="D9" s="167">
        <v>5</v>
      </c>
      <c r="E9" s="168">
        <v>25365657.84</v>
      </c>
    </row>
    <row r="10" spans="2:6" ht="12" customHeight="1" thickBot="1" x14ac:dyDescent="0.45">
      <c r="B10" s="169"/>
      <c r="C10" s="170"/>
      <c r="D10" s="171"/>
      <c r="E10" s="172"/>
    </row>
    <row r="11" spans="2:6" ht="34.5" customHeight="1" thickBot="1" x14ac:dyDescent="0.45">
      <c r="B11" s="173" t="s">
        <v>206</v>
      </c>
      <c r="C11" s="174" t="s">
        <v>60</v>
      </c>
      <c r="D11" s="175">
        <v>58</v>
      </c>
      <c r="E11" s="176">
        <v>1857137.77</v>
      </c>
    </row>
    <row r="12" spans="2:6" ht="10.9" customHeight="1" x14ac:dyDescent="0.4">
      <c r="B12" s="177"/>
      <c r="C12" s="178"/>
      <c r="D12" s="179"/>
      <c r="E12" s="180"/>
    </row>
    <row r="13" spans="2:6" ht="34.5" customHeight="1" x14ac:dyDescent="0.4">
      <c r="B13" s="173" t="s">
        <v>18</v>
      </c>
      <c r="C13" s="174" t="s">
        <v>64</v>
      </c>
      <c r="D13" s="175">
        <v>42</v>
      </c>
      <c r="E13" s="176">
        <v>66101066.07</v>
      </c>
    </row>
    <row r="14" spans="2:6" ht="10.5" customHeight="1" x14ac:dyDescent="0.4">
      <c r="B14" s="177"/>
      <c r="C14" s="178"/>
      <c r="D14" s="179"/>
      <c r="E14" s="180"/>
    </row>
    <row r="15" spans="2:6" ht="32.25" customHeight="1" thickBot="1" x14ac:dyDescent="0.45">
      <c r="B15" s="181" t="s">
        <v>21</v>
      </c>
      <c r="C15" s="182" t="s">
        <v>67</v>
      </c>
      <c r="D15" s="183">
        <v>11</v>
      </c>
      <c r="E15" s="184">
        <v>89991201.629999995</v>
      </c>
    </row>
    <row r="16" spans="2:6" ht="13.5" customHeight="1" thickBot="1" x14ac:dyDescent="0.45">
      <c r="B16" s="243"/>
      <c r="C16" s="244"/>
      <c r="D16" s="245"/>
      <c r="E16" s="246"/>
    </row>
    <row r="17" spans="2:5" ht="32.25" customHeight="1" thickBot="1" x14ac:dyDescent="0.45">
      <c r="B17" s="248" t="s">
        <v>255</v>
      </c>
      <c r="C17" s="175" t="s">
        <v>284</v>
      </c>
      <c r="D17" s="247">
        <v>3</v>
      </c>
      <c r="E17" s="184">
        <v>7623.33</v>
      </c>
    </row>
    <row r="18" spans="2:5" ht="12" customHeight="1" thickBot="1" x14ac:dyDescent="0.45">
      <c r="B18" s="267"/>
      <c r="C18" s="245"/>
      <c r="D18" s="245"/>
      <c r="E18" s="246"/>
    </row>
    <row r="19" spans="2:5" ht="32.25" customHeight="1" thickBot="1" x14ac:dyDescent="0.45">
      <c r="B19" s="270" t="s">
        <v>262</v>
      </c>
      <c r="C19" s="183" t="s">
        <v>263</v>
      </c>
      <c r="D19" s="183">
        <v>1</v>
      </c>
      <c r="E19" s="184">
        <v>25000</v>
      </c>
    </row>
    <row r="20" spans="2:5" ht="12" customHeight="1" thickBot="1" x14ac:dyDescent="0.45">
      <c r="B20" s="279"/>
      <c r="C20" s="280"/>
      <c r="D20" s="280"/>
      <c r="E20" s="281"/>
    </row>
    <row r="21" spans="2:5" ht="32.25" customHeight="1" thickBot="1" x14ac:dyDescent="0.45">
      <c r="B21" s="283" t="s">
        <v>268</v>
      </c>
      <c r="C21" s="175" t="s">
        <v>269</v>
      </c>
      <c r="D21" s="175">
        <v>7</v>
      </c>
      <c r="E21" s="282">
        <v>41556.699999999997</v>
      </c>
    </row>
    <row r="22" spans="2:5" ht="9.75" customHeight="1" thickBot="1" x14ac:dyDescent="0.45">
      <c r="B22" s="275"/>
      <c r="C22" s="276"/>
      <c r="D22" s="276"/>
      <c r="E22" s="277"/>
    </row>
    <row r="23" spans="2:5" ht="32.25" customHeight="1" thickBot="1" x14ac:dyDescent="0.45">
      <c r="B23" s="248" t="s">
        <v>271</v>
      </c>
      <c r="C23" s="175" t="s">
        <v>270</v>
      </c>
      <c r="D23" s="175">
        <v>2</v>
      </c>
      <c r="E23" s="176">
        <v>901196.48</v>
      </c>
    </row>
    <row r="24" spans="2:5" ht="13.5" customHeight="1" thickBot="1" x14ac:dyDescent="0.45">
      <c r="B24" s="291"/>
      <c r="C24" s="245"/>
      <c r="D24" s="245"/>
      <c r="E24" s="246"/>
    </row>
    <row r="25" spans="2:5" ht="32.25" customHeight="1" thickBot="1" x14ac:dyDescent="0.45">
      <c r="B25" s="173" t="s">
        <v>282</v>
      </c>
      <c r="C25" s="292" t="s">
        <v>283</v>
      </c>
      <c r="D25" s="292">
        <v>1</v>
      </c>
      <c r="E25" s="293">
        <v>99594</v>
      </c>
    </row>
    <row r="26" spans="2:5" ht="12" customHeight="1" thickBot="1" x14ac:dyDescent="0.45">
      <c r="B26" s="185"/>
      <c r="C26" s="278"/>
      <c r="D26" s="278"/>
      <c r="E26" s="186"/>
    </row>
    <row r="27" spans="2:5" ht="45.75" customHeight="1" thickBot="1" x14ac:dyDescent="0.45">
      <c r="B27" s="271" t="s">
        <v>10</v>
      </c>
      <c r="C27" s="272"/>
      <c r="D27" s="273">
        <f>SUM(D11:D26)</f>
        <v>125</v>
      </c>
      <c r="E27" s="274">
        <f>SUM(E11:E26)</f>
        <v>159024375.97999999</v>
      </c>
    </row>
    <row r="28" spans="2:5" ht="31.5" customHeight="1" x14ac:dyDescent="0.4">
      <c r="B28" s="317"/>
      <c r="C28" s="317"/>
      <c r="D28" s="317"/>
      <c r="E28" s="317"/>
    </row>
    <row r="29" spans="2:5" ht="12.75" customHeight="1" x14ac:dyDescent="0.4">
      <c r="B29" s="96"/>
      <c r="C29" s="96"/>
      <c r="D29" s="96"/>
      <c r="E29" s="96"/>
    </row>
    <row r="30" spans="2:5" ht="31.5" customHeight="1" x14ac:dyDescent="0.4"/>
    <row r="31" spans="2:5" ht="14.25" customHeight="1" x14ac:dyDescent="0.4"/>
    <row r="32" spans="2:5" ht="31.5" customHeight="1" x14ac:dyDescent="0.4"/>
    <row r="33" ht="16.5" customHeight="1" x14ac:dyDescent="0.4"/>
    <row r="34" ht="31.5" customHeight="1" x14ac:dyDescent="0.4"/>
    <row r="35" ht="12.75" customHeight="1" x14ac:dyDescent="0.4"/>
    <row r="36" ht="31.5" customHeight="1" x14ac:dyDescent="0.4"/>
    <row r="37" ht="12.75" customHeight="1" x14ac:dyDescent="0.4"/>
    <row r="38" ht="31.5" customHeight="1" x14ac:dyDescent="0.4"/>
    <row r="39" ht="19.5" customHeight="1" x14ac:dyDescent="0.4"/>
    <row r="40" ht="43.5" customHeight="1" x14ac:dyDescent="0.4"/>
    <row r="41" ht="12.75" customHeight="1" x14ac:dyDescent="0.4"/>
    <row r="42" ht="45.75" customHeight="1" x14ac:dyDescent="0.4"/>
    <row r="43" ht="15.75" customHeight="1" x14ac:dyDescent="0.4"/>
    <row r="44" ht="36.75" customHeight="1" x14ac:dyDescent="0.4"/>
    <row r="45" ht="15" customHeight="1" x14ac:dyDescent="0.4"/>
    <row r="47" ht="17.25" customHeight="1" x14ac:dyDescent="0.4"/>
    <row r="48" ht="27.75" customHeight="1" x14ac:dyDescent="0.4"/>
    <row r="49" spans="6:6" ht="39.75" customHeight="1" x14ac:dyDescent="0.4">
      <c r="F49" s="96"/>
    </row>
    <row r="50" spans="6:6" ht="22.5" customHeight="1" x14ac:dyDescent="0.4">
      <c r="F50" s="96"/>
    </row>
  </sheetData>
  <mergeCells count="8">
    <mergeCell ref="B7:E7"/>
    <mergeCell ref="B8:C8"/>
    <mergeCell ref="B28:E28"/>
    <mergeCell ref="B1:E1"/>
    <mergeCell ref="B2:E2"/>
    <mergeCell ref="B3:E3"/>
    <mergeCell ref="B5:E5"/>
    <mergeCell ref="B6:E6"/>
  </mergeCells>
  <printOptions horizontalCentered="1"/>
  <pageMargins left="0" right="0" top="0" bottom="0" header="0" footer="0"/>
  <pageSetup paperSize="5" scale="88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B94D5C-A59D-42F5-8EEB-86E0D0843DD0}">
  <ds:schemaRefs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30967b68-110e-4ce4-9c0a-a4d9d9e6f547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Rivera</dc:creator>
  <cp:lastModifiedBy>Ana Rivera</cp:lastModifiedBy>
  <cp:revision>7</cp:revision>
  <cp:lastPrinted>2025-08-05T13:17:10Z</cp:lastPrinted>
  <dcterms:created xsi:type="dcterms:W3CDTF">2015-05-27T20:39:48Z</dcterms:created>
  <dcterms:modified xsi:type="dcterms:W3CDTF">2025-08-06T20:04:04Z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