
<file path=[Content_Types].xml><?xml version="1.0" encoding="utf-8"?>
<Types xmlns="http://schemas.openxmlformats.org/package/2006/content-types">
  <Default Extension="wmf" ContentType="image/x-wmf"/>
  <Default Extension="gif" ContentType="image/gi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sheets/sheet6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xl/drawings/drawing12.xml" ContentType="application/vnd.openxmlformats-officedocument.drawing+xml"/>
  <Override PartName="/xl/drawings/drawing10.xml" ContentType="application/vnd.openxmlformats-officedocument.drawing+xml"/>
  <Override PartName="/xl/worksheets/sheet12.xml" ContentType="application/vnd.openxmlformats-officedocument.spreadsheetml.worksheet+xml"/>
  <Override PartName="/xl/drawings/drawing8.xml" ContentType="application/vnd.openxmlformats-officedocument.drawing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customXml/itemProps1.xml" ContentType="application/vnd.openxmlformats-officedocument.customXmlProperties+xml"/>
  <Override PartName="/xl/drawings/drawing9.xml" ContentType="application/vnd.openxmlformats-officedocument.drawing+xml"/>
  <Override PartName="/xl/worksheets/sheet15.xml" ContentType="application/vnd.openxmlformats-officedocument.spreadsheetml.worksheet+xml"/>
  <Override PartName="/xl/worksheets/sheet8.xml" ContentType="application/vnd.openxmlformats-officedocument.spreadsheetml.worksheet+xml"/>
  <Override PartName="/xl/drawings/drawing2.xml" ContentType="application/vnd.openxmlformats-officedocument.drawing+xml"/>
  <Override PartName="/xl/drawings/drawing13.xml" ContentType="application/vnd.openxmlformats-officedocument.drawing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charts/chart4.xml" ContentType="application/vnd.openxmlformats-officedocument.drawingml.chart+xml"/>
  <Override PartName="/xl/theme/theme1.xml" ContentType="application/vnd.openxmlformats-officedocument.theme+xml"/>
  <Override PartName="/xl/drawings/drawing11.xml" ContentType="application/vnd.openxmlformats-officedocument.drawingml.chartshapes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customXml/itemProps2.xml" ContentType="application/vnd.openxmlformats-officedocument.customXmlProperties+xml"/>
  <Override PartName="/xl/drawings/drawing5.xml" ContentType="application/vnd.openxmlformats-officedocument.drawingml.chartshapes+xml"/>
  <Override PartName="/xl/drawings/drawing14.xml" ContentType="application/vnd.openxmlformats-officedocument.drawing+xml"/>
  <Override PartName="/xl/workbook.xml" ContentType="application/vnd.openxmlformats-officedocument.spreadsheetml.sheet.main+xml"/>
  <Override PartName="/xl/drawings/drawing3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1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13"/>
  </bookViews>
  <sheets>
    <sheet name="Hoja1" sheetId="1" state="hidden" r:id="rId4"/>
    <sheet name="Hoja7" sheetId="2" state="hidden" r:id="rId5"/>
    <sheet name="Hoja6" sheetId="3" state="hidden" r:id="rId6"/>
    <sheet name="Hoja5" sheetId="4" state="hidden" r:id="rId7"/>
    <sheet name="Hoja4" sheetId="5" state="hidden" r:id="rId8"/>
    <sheet name="Recursos Ingresados" sheetId="6" state="hidden" r:id="rId9"/>
    <sheet name="recursos cantidad (2)" sheetId="7" state="hidden" r:id="rId10"/>
    <sheet name="recursos monto" sheetId="8" state="hidden" r:id="rId11"/>
    <sheet name="tipo de acto" sheetId="9" state="hidden" r:id="rId12"/>
    <sheet name="grafica de ingresados" sheetId="10" state="hidden" r:id="rId13"/>
    <sheet name="grafica t acto selecc" sheetId="11" state="hidden" r:id="rId14"/>
    <sheet name="Fallados y en tramite" sheetId="12" state="visible" r:id="rId15"/>
    <sheet name="instituciones" sheetId="13" state="hidden" r:id="rId16"/>
    <sheet name="grafica de fallados y tramite" sheetId="14" state="visible" r:id="rId17"/>
    <sheet name="Hoja8" sheetId="15" state="hidden" r:id="rId18"/>
    <sheet name="todas las inst" sheetId="16" state="hidden" r:id="rId19"/>
  </sheets>
  <definedNames>
    <definedName name="Print_Titles" localSheetId="0">Hoja1!$1:$2</definedName>
    <definedName name="Print_Titles" localSheetId="15">'todas las inst'!$5:$10</definedName>
  </definedNames>
  <calcPr/>
</workbook>
</file>

<file path=xl/sharedStrings.xml><?xml version="1.0" encoding="utf-8"?>
<sst xmlns="http://schemas.openxmlformats.org/spreadsheetml/2006/main" count="304" uniqueCount="304">
  <si>
    <t xml:space="preserve">Año 2014</t>
  </si>
  <si>
    <t xml:space="preserve">Del 01 de enero al 31 de diciembre </t>
  </si>
  <si>
    <t xml:space="preserve">182 Recursos</t>
  </si>
  <si>
    <t xml:space="preserve">Por un Monto de B/.905,569,200.84</t>
  </si>
  <si>
    <t xml:space="preserve">Recursos Ventilados</t>
  </si>
  <si>
    <t>Cantidad</t>
  </si>
  <si>
    <t>Porcentaje</t>
  </si>
  <si>
    <t xml:space="preserve">Recurso de Impugnación</t>
  </si>
  <si>
    <t xml:space="preserve">Recurso de Apelación</t>
  </si>
  <si>
    <t xml:space="preserve">Acción de Reclamo</t>
  </si>
  <si>
    <t>Total</t>
  </si>
  <si>
    <t>Recursos</t>
  </si>
  <si>
    <t>Fallados</t>
  </si>
  <si>
    <t xml:space="preserve">En Tramites</t>
  </si>
  <si>
    <t>Suspendidos</t>
  </si>
  <si>
    <t xml:space="preserve"> </t>
  </si>
  <si>
    <t xml:space="preserve">Tipo de Acto de Selección recurridos durante ese periodo</t>
  </si>
  <si>
    <t xml:space="preserve">Compra menores</t>
  </si>
  <si>
    <t xml:space="preserve">Licitación Pública</t>
  </si>
  <si>
    <t xml:space="preserve">Licitación Abreviada por Precio</t>
  </si>
  <si>
    <t xml:space="preserve">Licitación Abreviada</t>
  </si>
  <si>
    <t xml:space="preserve">Licitación por Mejor Valor</t>
  </si>
  <si>
    <t xml:space="preserve">Licitación por Convenio marco</t>
  </si>
  <si>
    <t>Otros</t>
  </si>
  <si>
    <t xml:space="preserve"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</si>
  <si>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</si>
  <si>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</si>
  <si>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</si>
  <si>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</si>
  <si>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</si>
  <si>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</si>
  <si>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</si>
  <si>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</si>
  <si>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</si>
  <si>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</si>
  <si>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 xml:space="preserve">En Tramites:</t>
  </si>
  <si>
    <t>Suspendidos:</t>
  </si>
  <si>
    <t xml:space="preserve"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</si>
  <si>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</si>
  <si>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</si>
  <si>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</si>
  <si>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</si>
  <si>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</si>
  <si>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</si>
  <si>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</si>
  <si>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 xml:space="preserve">Otras Entidades</t>
  </si>
  <si>
    <t xml:space="preserve">TRIBUNAL ADMINISTRATIVO DE CONTRATACIONES PÚBLICAS</t>
  </si>
  <si>
    <t xml:space="preserve">Listado de todas las Instituciones Recurridas</t>
  </si>
  <si>
    <t xml:space="preserve">Del  1 de enero al 30 de noviembre de 2017</t>
  </si>
  <si>
    <t xml:space="preserve">TIPO DE RECURSOS</t>
  </si>
  <si>
    <t xml:space="preserve">TIPO DE ACTO</t>
  </si>
  <si>
    <t xml:space="preserve">ENTIDAD EMISORAS</t>
  </si>
  <si>
    <t>CANT.</t>
  </si>
  <si>
    <t>MONTO</t>
  </si>
  <si>
    <t xml:space="preserve">GRAN TOTAL</t>
  </si>
  <si>
    <t>Impugnación</t>
  </si>
  <si>
    <t>LA</t>
  </si>
  <si>
    <t xml:space="preserve">AUTORIDAD DE AERONAUTICA CIVIL</t>
  </si>
  <si>
    <t xml:space="preserve">AUTORIDAD DE ASEO URBANO Y DOMICILIARIO</t>
  </si>
  <si>
    <t>Apelación</t>
  </si>
  <si>
    <t>CM</t>
  </si>
  <si>
    <t xml:space="preserve">AUTORIDAD DE RECURSOS ACUATICOS DE PANAMA</t>
  </si>
  <si>
    <t>AV</t>
  </si>
  <si>
    <t xml:space="preserve">AUTORIDAD DE TURISMO DE PANAMA</t>
  </si>
  <si>
    <t>LP</t>
  </si>
  <si>
    <t xml:space="preserve">AUTORIDAD MARITIMA DE PANAMA</t>
  </si>
  <si>
    <t xml:space="preserve">AUTORIDAD NACIONAL DE LOS SERVICIOS PUBLICOS</t>
  </si>
  <si>
    <t>LV</t>
  </si>
  <si>
    <t xml:space="preserve">AUTORIDAD NACIONAL DE PASAPORTES, S.A.</t>
  </si>
  <si>
    <t xml:space="preserve">AUTORIDAD NACIONAL DEL AMBIENTE </t>
  </si>
  <si>
    <t xml:space="preserve">BANCO DE DESARROLLO AGROPECUARIO </t>
  </si>
  <si>
    <t xml:space="preserve">BANCO NACIONAL DE PANAMA</t>
  </si>
  <si>
    <t xml:space="preserve">BENEMERITO CUERPO DE BOMBEROS DE PANAMA</t>
  </si>
  <si>
    <t xml:space="preserve">BENEMERITO CUERPO DE BOMBEROS DE PANAMÁ</t>
  </si>
  <si>
    <t xml:space="preserve">CAJA DE SEGURO SOCIAL</t>
  </si>
  <si>
    <t xml:space="preserve">CAJA DE SEGURO SOCIAL </t>
  </si>
  <si>
    <t xml:space="preserve">CONSEJO MUNICIPAL DE LA MESA DE VERAGUAS</t>
  </si>
  <si>
    <t xml:space="preserve">CONTRALORIA GENERAL DE LA REPUBLICA</t>
  </si>
  <si>
    <t>CD</t>
  </si>
  <si>
    <t xml:space="preserve">DIRECCIÓN GENERAL DE ADUANAS</t>
  </si>
  <si>
    <t>OTRO</t>
  </si>
  <si>
    <t xml:space="preserve">DIRECCIÓN GENERAL DE CONTRATACIONES PÚBLICAS</t>
  </si>
  <si>
    <t xml:space="preserve">EMPRESA DE GENERACION ELECTRICA, S. A. </t>
  </si>
  <si>
    <t xml:space="preserve">EMPRESA DE TRANSMISION ELECTRICA, S. A. </t>
  </si>
  <si>
    <t xml:space="preserve">HOSPITAL DEL NIÑO</t>
  </si>
  <si>
    <t xml:space="preserve">HOSPITAL RAFAEL HERNANDEZ </t>
  </si>
  <si>
    <t xml:space="preserve">INSTITUTO DE ACUEDUCTOS Y ALCANTARILLADOS NACIONALES </t>
  </si>
  <si>
    <t xml:space="preserve">INSTITUTO DE MEDICINA LEGAL Y CIENCIAS FORENSES</t>
  </si>
  <si>
    <t xml:space="preserve">INSTITUTO DE MEDICINA LEGAL Y CIENCIAS FORENSES </t>
  </si>
  <si>
    <t xml:space="preserve">INSTITUTO NACIONAL DE CULTURA</t>
  </si>
  <si>
    <t xml:space="preserve"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</si>
  <si>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</si>
  <si>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</si>
  <si>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 xml:space="preserve">INSTITUTO NACIONAL DE MEDICINA FÍSICA Y REHABILITACION</t>
  </si>
  <si>
    <t xml:space="preserve">INSTITUTO ONCOLOGICO NACIONAL </t>
  </si>
  <si>
    <t xml:space="preserve">INSTITUTO PANAMEÑO DE DEPORTES</t>
  </si>
  <si>
    <t xml:space="preserve">INSTITUTO PANAMEÑO DE DEPORTES </t>
  </si>
  <si>
    <t xml:space="preserve">INSTITUTO PARA LA FORMACION Y APROVECHAMIENTO DE RECURSOS HUMANOS </t>
  </si>
  <si>
    <t xml:space="preserve">LOTERIA NACIONAL DE BENEFICENCIA</t>
  </si>
  <si>
    <t xml:space="preserve">LOTERÍA NACIONAL DE BENEFICENCIA</t>
  </si>
  <si>
    <t xml:space="preserve">MINISTERIO DE DESARROLLO AGROPECUARIO</t>
  </si>
  <si>
    <t xml:space="preserve">MINISTERIO DE DESARROLLO AGROPECUARIO </t>
  </si>
  <si>
    <t xml:space="preserve">MINISTERIO DE DESARROLLO SOCIAL</t>
  </si>
  <si>
    <t xml:space="preserve">MINISTERIO DE DESARROLLO SOCIAL </t>
  </si>
  <si>
    <t xml:space="preserve">MINISTERIO DE ECONOMIA Y FINANZAS</t>
  </si>
  <si>
    <t xml:space="preserve">MINISTERIO DE EDUCACION</t>
  </si>
  <si>
    <t xml:space="preserve">MINISTERIO DE EDUCACIÓN</t>
  </si>
  <si>
    <t xml:space="preserve">MINISTERIO DE EDUCACION </t>
  </si>
  <si>
    <t xml:space="preserve">MINISTERIO DE LA PRESIDENCIA</t>
  </si>
  <si>
    <t xml:space="preserve">MINISTERIO DE OBRAS PUBLICAS</t>
  </si>
  <si>
    <t xml:space="preserve">MINISTERIO DE OBRAS PÚBLICAS</t>
  </si>
  <si>
    <t xml:space="preserve">MINISTERIO DE OBRAS PUBLICAS </t>
  </si>
  <si>
    <t xml:space="preserve">MINISTERIO DE SALUD</t>
  </si>
  <si>
    <t xml:space="preserve">MINISTERIO DE SALUD </t>
  </si>
  <si>
    <t xml:space="preserve">MINISTERIO DE SALUD  </t>
  </si>
  <si>
    <t xml:space="preserve">MINISTERIO DE SEGURIDAD PUBLICA</t>
  </si>
  <si>
    <t xml:space="preserve">MINISTERIO DE SEGURIDAD PUBLICA </t>
  </si>
  <si>
    <t xml:space="preserve">MINISTERIO DE TRABAJO Y DESARROLLO LABORAL </t>
  </si>
  <si>
    <t xml:space="preserve">MINISTERIO DE VIVIENDA Y ORDENAMIENTO TERRITORIAL</t>
  </si>
  <si>
    <t xml:space="preserve">MUNICIPIO DE AGUADULCE/ JUNTA COMUNAL DE POCRÍ</t>
  </si>
  <si>
    <t xml:space="preserve">MUNICIPIO DE ANTON</t>
  </si>
  <si>
    <t xml:space="preserve">MUNICIPIO DE BALBOA</t>
  </si>
  <si>
    <t xml:space="preserve">MUNICIPIO DE BOCAS DEL TORO</t>
  </si>
  <si>
    <t xml:space="preserve">MUNICIPIO DE BUGABA</t>
  </si>
  <si>
    <t xml:space="preserve">MUNICIPIO DE CAPIRA</t>
  </si>
  <si>
    <t xml:space="preserve">MUNICIPIO DE CHANGUINOLA</t>
  </si>
  <si>
    <t xml:space="preserve">MUNICIPIO DE COLON</t>
  </si>
  <si>
    <t xml:space="preserve">MUNICIPIO DE COMARCA GUNA YALA</t>
  </si>
  <si>
    <t xml:space="preserve">MUNICIPIO DE GUARARE</t>
  </si>
  <si>
    <t xml:space="preserve">MUNICIPIO DE LAS PALMAS</t>
  </si>
  <si>
    <t xml:space="preserve">MUNICIPIO DE LAS PALMAS </t>
  </si>
  <si>
    <t xml:space="preserve">MUNICIPIO DE LOS POZOS</t>
  </si>
  <si>
    <t xml:space="preserve">MUNICIPIO DE LOS SANTOS</t>
  </si>
  <si>
    <t xml:space="preserve">MUNICIPIO DE OLÁ</t>
  </si>
  <si>
    <t xml:space="preserve">MUNICIPIO DE PANAMA</t>
  </si>
  <si>
    <t xml:space="preserve">MUNICIPIO DE PANAMÁ</t>
  </si>
  <si>
    <t xml:space="preserve">MUNICIPIO DE PENONOME</t>
  </si>
  <si>
    <t xml:space="preserve">MUNICIPIO DE PENONOMÉ</t>
  </si>
  <si>
    <t xml:space="preserve">MUNICIPIO DE RENACIMIENTO</t>
  </si>
  <si>
    <t xml:space="preserve">MUNICIPIO DE SAN CARLOS</t>
  </si>
  <si>
    <t xml:space="preserve">MUNICIPIO DE SAN MIGUELITO</t>
  </si>
  <si>
    <t xml:space="preserve">MUNICIPO DE CHORRERA</t>
  </si>
  <si>
    <t xml:space="preserve">ORGANO JUDICIAL</t>
  </si>
  <si>
    <t xml:space="preserve">CM </t>
  </si>
  <si>
    <t xml:space="preserve">REGISTRO PUBLICO DE PANAMA</t>
  </si>
  <si>
    <t xml:space="preserve">SECRETARÍA NACIONAL DE CIENCIA, TECNOLOGÍA E INNOVACIÓN</t>
  </si>
  <si>
    <t xml:space="preserve">SERVICIO NACIONAL DE DISCAPACIDAD</t>
  </si>
  <si>
    <t>Inhibitorio</t>
  </si>
  <si>
    <t xml:space="preserve">SISTEMA UNICO DE MANEJO DE EMERGENCIA </t>
  </si>
  <si>
    <t xml:space="preserve">SUPERINTENDENCIA DE BANCOS DE PANAMA</t>
  </si>
  <si>
    <t xml:space="preserve">TOCUMEN, S. A.</t>
  </si>
  <si>
    <t xml:space="preserve">TRIBUNAL ELECTORAL</t>
  </si>
  <si>
    <t xml:space="preserve">UNIVERSIDAD AUTONOMA DE CHIRIQUI</t>
  </si>
  <si>
    <t>Nulidad</t>
  </si>
  <si>
    <t xml:space="preserve">UNIVERSIDAD TECNOLOGICA DE PANAMA</t>
  </si>
  <si>
    <t>Fecha</t>
  </si>
  <si>
    <t xml:space="preserve">Tipo de Recurso</t>
  </si>
  <si>
    <t xml:space="preserve">Tipo de Acto</t>
  </si>
  <si>
    <t xml:space="preserve">Entidad Emisora</t>
  </si>
  <si>
    <t xml:space="preserve">Precio de Referencia</t>
  </si>
  <si>
    <t xml:space="preserve">Etapas del Proceso</t>
  </si>
  <si>
    <t>Decision</t>
  </si>
  <si>
    <t xml:space="preserve"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</si>
  <si>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</si>
  <si>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</si>
  <si>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</si>
  <si>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</si>
  <si>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</si>
  <si>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</si>
  <si>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</si>
  <si>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</si>
  <si>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 xml:space="preserve">No es competente</t>
  </si>
  <si>
    <t xml:space="preserve">Rechaza de Plano</t>
  </si>
  <si>
    <t xml:space="preserve">Rechaza de Plano </t>
  </si>
  <si>
    <t xml:space="preserve">Rechazar de Plano</t>
  </si>
  <si>
    <t>Revocado</t>
  </si>
  <si>
    <t xml:space="preserve">AUTORIDAD MARÍTIMA DE PANAMÁ</t>
  </si>
  <si>
    <t xml:space="preserve">AUTORIDAD NACIONAL DE LOS SERVICIOS PÚBLICOS</t>
  </si>
  <si>
    <t xml:space="preserve">CONTRALORIA GRAL. DE LA REPUBLICA</t>
  </si>
  <si>
    <t xml:space="preserve">AUTORIDAD DE LOS SERVICIOS PUBLICOS </t>
  </si>
  <si>
    <t xml:space="preserve">MINISTERIO DE SEGURIDAD</t>
  </si>
  <si>
    <t xml:space="preserve">POLICIA NACIONAL DE PANAMA</t>
  </si>
  <si>
    <t xml:space="preserve">MINISTERIO DE SEGURIDAD PUBLICA (SENAFRONT)</t>
  </si>
  <si>
    <t>LM</t>
  </si>
  <si>
    <t>RC</t>
  </si>
  <si>
    <t xml:space="preserve">CUADRO N°1</t>
  </si>
  <si>
    <t xml:space="preserve">TRIBUNAL ADMINISTRATIVO </t>
  </si>
  <si>
    <t xml:space="preserve">DE CONTRATACIONES PÚBLICAS</t>
  </si>
  <si>
    <t xml:space="preserve">Recursos Ingresados</t>
  </si>
  <si>
    <t xml:space="preserve">por Montos y Participación Porcentual</t>
  </si>
  <si>
    <t xml:space="preserve">del 01 Enero al 30 de Septiembre de 2024</t>
  </si>
  <si>
    <t xml:space="preserve">  Impugnación</t>
  </si>
  <si>
    <t xml:space="preserve">CUADRO N°01</t>
  </si>
  <si>
    <t xml:space="preserve">CUADRO N°5</t>
  </si>
  <si>
    <t xml:space="preserve">TRIBUNAL ADMINISTRATIVO DE CONTRATACIONES</t>
  </si>
  <si>
    <t xml:space="preserve">Comparativo de Recursos Ingresados</t>
  </si>
  <si>
    <t xml:space="preserve">del  1 de enero al 31 de agosto</t>
  </si>
  <si>
    <t>Detalles</t>
  </si>
  <si>
    <t>Años</t>
  </si>
  <si>
    <t>Diferencia</t>
  </si>
  <si>
    <t xml:space="preserve">Incemento Porcetual</t>
  </si>
  <si>
    <t xml:space="preserve">CUADRO N°02</t>
  </si>
  <si>
    <t xml:space="preserve">por Monto</t>
  </si>
  <si>
    <t xml:space="preserve">                  TRIBUNAL ADMINISTRATIVODE CONTRATACIONES PÚBLICAS </t>
  </si>
  <si>
    <t xml:space="preserve">Recursos por Tipo de Acto de Selección</t>
  </si>
  <si>
    <t xml:space="preserve">       del  01 de Enero al 30 de Septiembre de 2024</t>
  </si>
  <si>
    <t>Detalle</t>
  </si>
  <si>
    <t xml:space="preserve">Licitación Abreviada por Mejor Valor</t>
  </si>
  <si>
    <t xml:space="preserve">Contratación Menor</t>
  </si>
  <si>
    <t xml:space="preserve">Subasta de Bienes Públicos</t>
  </si>
  <si>
    <t>SB</t>
  </si>
  <si>
    <t xml:space="preserve">Procedimiento Especial de Contratación</t>
  </si>
  <si>
    <t>PE</t>
  </si>
  <si>
    <t xml:space="preserve">Cotización en Línea</t>
  </si>
  <si>
    <t>CL</t>
  </si>
  <si>
    <t xml:space="preserve">Compras Emergencia Ambiental</t>
  </si>
  <si>
    <t>EM</t>
  </si>
  <si>
    <t xml:space="preserve">Convenio Marco</t>
  </si>
  <si>
    <t xml:space="preserve">Procedimiento Especial</t>
  </si>
  <si>
    <t>PS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</si>
  <si>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</si>
  <si>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</si>
  <si>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</si>
  <si>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</si>
  <si>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 xml:space="preserve">del 01 Enero al 30 de Septiembre 2024</t>
  </si>
  <si>
    <t xml:space="preserve"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</si>
  <si>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</si>
  <si>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</si>
  <si>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                                                                                  del 01 Enero al 30 de Septiembre de 2024</t>
  </si>
  <si>
    <t>Entidad</t>
  </si>
  <si>
    <t xml:space="preserve">AUTORIDAD AERONÁUTICA CIVIL</t>
  </si>
  <si>
    <t xml:space="preserve">AEROPUERTO INTERNACIONAL DE TOCUMEN, S.A.</t>
  </si>
  <si>
    <t xml:space="preserve">AUTORIDAD NACIONAL DE DESCENTRALIZACIÓN</t>
  </si>
  <si>
    <t xml:space="preserve">AUTORIDAD NACIONAL PARA LA INNOVACIÓN GUBERNAMENTAL (AIG)</t>
  </si>
  <si>
    <t xml:space="preserve">AUTORIDAD NACIONAL DE LOS SERVICIOS PÚBLICOS (ASEP)</t>
  </si>
  <si>
    <t xml:space="preserve">AUTORIDAD DE TRÁNSITO Y TRANSPORTE TERRESTRE</t>
  </si>
  <si>
    <t xml:space="preserve">ASOCIACIÓN DE INTERES PÚBLICO INFOPLAZAS AIP</t>
  </si>
  <si>
    <t xml:space="preserve">BANCO NACIONAL DE PANAMÁ</t>
  </si>
  <si>
    <t xml:space="preserve">BENEMÉRITO CUERPO DE BOMBEROS DE LA REPÚBLICA DE PANAMÁ</t>
  </si>
  <si>
    <t xml:space="preserve">CENTRO NACIONAL DE METROLOGÍA DE PANAMÁ AIP</t>
  </si>
  <si>
    <t xml:space="preserve">CENTRO VOCACIONAL CHAPALA</t>
  </si>
  <si>
    <t xml:space="preserve">CONTRALORÍA GENERAL DE LA REPÚBLICA</t>
  </si>
  <si>
    <t xml:space="preserve">DIRECCIÓN GENERAL DE CONTRATACIONES PÚBLICAS (DGCP)</t>
  </si>
  <si>
    <t xml:space="preserve">EMPRESA DE TRANSMISIÓN ELÉCTRICA</t>
  </si>
  <si>
    <t>INDICASAT-AIP</t>
  </si>
  <si>
    <t xml:space="preserve">INSTITUTO  DE INNOVACIÓN AGROPECUARIA </t>
  </si>
  <si>
    <t xml:space="preserve">INSTITUTO ONCOLÓGICO NACIONAL (ION)</t>
  </si>
  <si>
    <t xml:space="preserve">INSTITUTO DE MERCADEO AGROPECUARIO </t>
  </si>
  <si>
    <t xml:space="preserve">INSTITUTO NACIONAL DE HABILITACIÓN ESPECIAL (IPHE)</t>
  </si>
  <si>
    <t xml:space="preserve">INSTITUTO NACIONAL DE FORMACIÓN PROFESIONAL Y CAPACITACIÓN PARA EL DESARROLLO HUMANO</t>
  </si>
  <si>
    <t xml:space="preserve">INSTITUTO TÉCNICO SUPERIOR ESPECIALIZADO</t>
  </si>
  <si>
    <t xml:space="preserve">LOTERIA NACIONAL DE BENEFICENCIA </t>
  </si>
  <si>
    <t xml:space="preserve">MERCADOS NACIONALES DE LA CADENA DE FRÍO</t>
  </si>
  <si>
    <t xml:space="preserve">MINISTERIO DE AMBIENTE</t>
  </si>
  <si>
    <t xml:space="preserve">MINISTERIO DE CULTURA</t>
  </si>
  <si>
    <t xml:space="preserve">MINISTERIO DE LA MUJER</t>
  </si>
  <si>
    <t xml:space="preserve">MINISTERIO DE SEGURIDAD PÚBLICA</t>
  </si>
  <si>
    <t xml:space="preserve">MINISTERIO PUBLICO </t>
  </si>
  <si>
    <t xml:space="preserve">MINISTERIO DE TRABAJO Y DESARROLLO LABORAL</t>
  </si>
  <si>
    <t xml:space="preserve">MUNICIPIO DE ALMIRANTE</t>
  </si>
  <si>
    <t xml:space="preserve">MUNICIPIO DE ARRAIJÁN</t>
  </si>
  <si>
    <t xml:space="preserve">MUNICIPIO DE CHORRERA</t>
  </si>
  <si>
    <t xml:space="preserve">MUNICIPIO DE GUALACA</t>
  </si>
  <si>
    <t xml:space="preserve">MUNICIÍO DE NATÁ</t>
  </si>
  <si>
    <t xml:space="preserve">MUNICIPIO DE SAN FRANCISCO</t>
  </si>
  <si>
    <t xml:space="preserve">ÓRGANO JUDICIAL</t>
  </si>
  <si>
    <t xml:space="preserve">PROCURADURÍA GENERAL DE LA NACIÓN</t>
  </si>
  <si>
    <t xml:space="preserve">SECRETARÍA NACIONAL DE CIENCIA, TECNOLOGÍA E INNOVACIÓN (SENACYT)</t>
  </si>
  <si>
    <t xml:space="preserve">SECRETARIA NACIONAL DE DISCAPACIDAD (SENADIS)</t>
  </si>
  <si>
    <t xml:space="preserve">UNIVERSIDAD DE PANAMÁ</t>
  </si>
  <si>
    <t xml:space="preserve">UNIVERSIDAD DE LAS AMÉRICAS (UDELAS)</t>
  </si>
  <si>
    <t xml:space="preserve">UNIVERSIDAD TECNOLÓGICA DE PANAMÁ</t>
  </si>
  <si>
    <t>TOTAL</t>
  </si>
  <si>
    <t>FALLADOS</t>
  </si>
  <si>
    <t xml:space="preserve">EN TRÁMITE</t>
  </si>
  <si>
    <t xml:space="preserve">Del  1 de enero al 30 de septiembre de 2017</t>
  </si>
  <si>
    <t>ENTIDADES</t>
  </si>
  <si>
    <t xml:space="preserve">AUTORIDAD DE LOS SERVICIOS PÚBLICOS (ASEP)</t>
  </si>
  <si>
    <t xml:space="preserve">AUTORIDAD DE RECURSOS ACUATICOS DE PANAMÁ (ARAP)</t>
  </si>
  <si>
    <t xml:space="preserve">AUTORIDAD DE TURISMO DE PANAMÁ</t>
  </si>
  <si>
    <t xml:space="preserve">AUTORIDAD NACIONAL DEL AMBIENTE</t>
  </si>
  <si>
    <t xml:space="preserve">BANCO DE DESARROLLO AGROPECUARIO (BDA)</t>
  </si>
  <si>
    <t xml:space="preserve">BENEMÉRITO CUERPO DE BOMBEROS DE PANAMÁ</t>
  </si>
  <si>
    <t xml:space="preserve">EMPRESA DE GENERACIÓN ELÉCTRICA, S. A. (EGESA)</t>
  </si>
  <si>
    <t xml:space="preserve">EMPRESA DE TRANSMISIÓN ELÉCTRICA, S. A. (ETESA)</t>
  </si>
  <si>
    <t xml:space="preserve">INSTITUTO DE MEDICINA LEGAL Y CIENCIAS FORENSES (IMELCF)</t>
  </si>
  <si>
    <t xml:space="preserve">INSTITUTO NACIONAL DE FORMACIÓN PROFESIONAL Y CAPACITACIÓN PARA EL DESARROLLO HUMANO (INADEH)</t>
  </si>
  <si>
    <t xml:space="preserve">INSTITUTO NACIONAL DE MEDICINA FÍSICA Y REHABILITACIÓN</t>
  </si>
  <si>
    <t>INADEH</t>
  </si>
  <si>
    <t xml:space="preserve">INSTITUTO PARA LA FORMACIÓN Y APROVECHAMIENTO DE RECURSOS HUMANOS (IFARHU)</t>
  </si>
  <si>
    <t xml:space="preserve">MIN. DE SEGURIDAD PÚBLICA</t>
  </si>
  <si>
    <t>MIDA</t>
  </si>
  <si>
    <t xml:space="preserve">MINISTERIO DE DESARROLLO SOCIAL (MIDES)</t>
  </si>
  <si>
    <t xml:space="preserve">MINISTERIO DE OBRAS PÚBLICAS (MOP)</t>
  </si>
  <si>
    <t xml:space="preserve">MINISTERIO DE TRABAJO Y DESARROLLO LABORAL (MITRADEL)</t>
  </si>
  <si>
    <t xml:space="preserve">MUNICIPIO DE ANTÓN</t>
  </si>
  <si>
    <t xml:space="preserve">Municipio de Natá</t>
  </si>
  <si>
    <t xml:space="preserve">MUNICIPIO DE COLÓN</t>
  </si>
  <si>
    <t xml:space="preserve">MUNICIPIO DE GUARARÉ</t>
  </si>
  <si>
    <t>PANDEPORTES</t>
  </si>
  <si>
    <t xml:space="preserve">REGISTRO PÚBLICO</t>
  </si>
  <si>
    <t xml:space="preserve">SUME 911 (MIN. GOB)</t>
  </si>
  <si>
    <t xml:space="preserve">SUPERINTENDENCIA DE BANCOS DE PANAMÁ</t>
  </si>
  <si>
    <t xml:space="preserve">UNIVERSIDAD AUTÓNOMA DE CHIRIQUÍ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</si>
</sst>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&quot;B/.&quot;#,##0.00;[Red]\-&quot;B/.&quot;#,##0.00"/>
    <numFmt numFmtId="169" formatCode="_-[$B/.-180A]* #,##0.00_-;\-[$B/.-180A]* #,##0.00_-;_-[$B/.-180A]* &quot;-&quot;??_-;_-@_-"/>
    <numFmt numFmtId="170" formatCode="0.0"/>
    <numFmt numFmtId="171" formatCode="0.0%"/>
    <numFmt numFmtId="172" formatCode="&quot;B/.&quot;\ #,##0"/>
    <numFmt numFmtId="173" formatCode="_([$B/.-180A]\ * #,##0.00_);_([$B/.-180A]\ * \(#,##0.00\);_([$B/.-180A]\ * &quot;-&quot;??_);_(@_)"/>
    <numFmt numFmtId="174" formatCode="&quot;B/.&quot;#,##0.00_);[Red]\(&quot;B/.&quot;#,##0.00\)"/>
  </numFmts>
  <fonts count="42">
    <font>
      <sz val="11.000000"/>
      <color theme="1"/>
      <name val="Calibri"/>
      <scheme val="minor"/>
    </font>
    <font>
      <sz val="10.000000"/>
      <color theme="1"/>
      <name val="Arial"/>
    </font>
    <font>
      <sz val="11.000000"/>
      <color theme="0"/>
      <name val="Calibri"/>
      <scheme val="minor"/>
    </font>
    <font>
      <sz val="14.000000"/>
      <color theme="1"/>
      <name val="Calibri"/>
      <scheme val="minor"/>
    </font>
    <font>
      <b/>
      <sz val="14.000000"/>
      <color rgb="FF002060"/>
      <name val="Calibri"/>
      <scheme val="minor"/>
    </font>
    <font>
      <sz val="14.000000"/>
      <color rgb="FF002060"/>
      <name val="Calibri"/>
      <scheme val="minor"/>
    </font>
    <font>
      <b/>
      <sz val="14.000000"/>
      <color theme="1"/>
      <name val="Calibri"/>
      <scheme val="minor"/>
    </font>
    <font>
      <b/>
      <sz val="14.000000"/>
      <color theme="0"/>
      <name val="Calibri"/>
      <scheme val="minor"/>
    </font>
    <font>
      <sz val="14.000000"/>
      <color theme="0"/>
      <name val="Calibri"/>
      <scheme val="minor"/>
    </font>
    <font>
      <sz val="11.000000"/>
      <color rgb="FF002060"/>
      <name val="Calibri"/>
      <scheme val="minor"/>
    </font>
    <font>
      <b/>
      <sz val="10.000000"/>
      <color rgb="FF002060"/>
      <name val="Arial"/>
    </font>
    <font>
      <sz val="10.000000"/>
      <color rgb="FF002060"/>
      <name val="Arial"/>
    </font>
    <font>
      <sz val="10.000000"/>
      <name val="Arial"/>
    </font>
    <font>
      <b/>
      <sz val="10.000000"/>
      <color theme="1"/>
      <name val="Arial"/>
    </font>
    <font>
      <b/>
      <sz val="11.000000"/>
      <color theme="1"/>
      <name val="Calibri"/>
      <scheme val="minor"/>
    </font>
    <font>
      <sz val="24.000000"/>
      <color theme="1"/>
      <name val="Cambria"/>
      <scheme val="major"/>
    </font>
    <font>
      <b/>
      <sz val="24.000000"/>
      <color rgb="FF002060"/>
      <name val="Cambria"/>
      <scheme val="major"/>
    </font>
    <font>
      <sz val="24.000000"/>
      <color rgb="FF002060"/>
      <name val="Cambria"/>
      <scheme val="major"/>
    </font>
    <font>
      <b/>
      <sz val="24.000000"/>
      <name val="Cambria"/>
      <scheme val="major"/>
    </font>
    <font>
      <sz val="24.000000"/>
      <name val="Cambria"/>
      <scheme val="major"/>
    </font>
    <font>
      <b/>
      <sz val="24.000000"/>
      <color theme="0"/>
      <name val="Cambria"/>
      <scheme val="major"/>
    </font>
    <font>
      <b/>
      <sz val="22.000000"/>
      <color theme="0"/>
      <name val="Cambria"/>
      <scheme val="major"/>
    </font>
    <font>
      <b/>
      <sz val="20.000000"/>
      <color theme="0"/>
      <name val="Cambria"/>
      <scheme val="major"/>
    </font>
    <font>
      <b/>
      <sz val="20.000000"/>
      <color theme="3" tint="-0.249977111117893"/>
      <name val="Cambria"/>
      <scheme val="major"/>
    </font>
    <font>
      <b/>
      <sz val="20.000000"/>
      <color theme="3" tint="-0.249977111117893"/>
      <name val="Arial"/>
    </font>
    <font>
      <sz val="20.000000"/>
      <color theme="3" tint="-0.249977111117893"/>
      <name val="Arial"/>
    </font>
    <font>
      <b/>
      <sz val="24.000000"/>
      <name val="Cambria"/>
    </font>
    <font>
      <b/>
      <sz val="24.000000"/>
      <color indexed="63"/>
      <name val="Cambria"/>
    </font>
    <font>
      <b/>
      <sz val="24.000000"/>
      <color theme="1"/>
      <name val="Cambria"/>
      <scheme val="major"/>
    </font>
    <font>
      <b/>
      <sz val="14.000000"/>
      <color rgb="FF002060"/>
      <name val="Cambria"/>
      <scheme val="major"/>
    </font>
    <font>
      <sz val="14.000000"/>
      <color rgb="FF002060"/>
      <name val="Cambria"/>
      <scheme val="major"/>
    </font>
    <font>
      <sz val="22.000000"/>
      <color theme="1"/>
      <name val="Cambria"/>
      <scheme val="major"/>
    </font>
    <font>
      <b/>
      <sz val="14.000000"/>
      <color theme="1"/>
      <name val="Cambria"/>
      <scheme val="major"/>
    </font>
    <font>
      <b/>
      <sz val="10.000000"/>
      <color theme="1"/>
      <name val="Cambria"/>
      <scheme val="major"/>
    </font>
    <font>
      <b/>
      <sz val="9.000000"/>
      <color theme="1"/>
      <name val="Cambria"/>
      <scheme val="major"/>
    </font>
    <font>
      <sz val="9.000000"/>
      <color theme="1"/>
      <name val="Cambria"/>
      <scheme val="major"/>
    </font>
    <font>
      <b/>
      <sz val="10.000000"/>
      <name val="Calibri"/>
    </font>
    <font>
      <sz val="14.000000"/>
      <color rgb="FF002060"/>
      <name val="Arial"/>
    </font>
    <font>
      <b/>
      <sz val="14.000000"/>
      <color rgb="FF002060"/>
      <name val="Arial"/>
    </font>
    <font>
      <b/>
      <sz val="24.000000"/>
      <color rgb="FF002060"/>
      <name val="Arial"/>
    </font>
    <font>
      <sz val="23.000000"/>
      <color rgb="FF002060"/>
      <name val="Arial"/>
    </font>
    <font>
      <sz val="24.000000"/>
      <color rgb="FF002060"/>
      <name val="Arial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solid">
        <fgColor theme="9" tint="0.39997558519241921"/>
        <bgColor theme="9" tint="0.39997558519241921"/>
      </patternFill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0"/>
        <bgColor theme="0" tint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  <bgColor indexed="65"/>
      </patternFill>
    </fill>
  </fills>
  <borders count="55">
    <border>
      <left style="none"/>
      <right style="none"/>
      <top style="none"/>
      <bottom style="none"/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rgb="FF002060"/>
      </left>
      <right style="thin">
        <color rgb="FF002060"/>
      </right>
      <top style="thin">
        <color rgb="FF002060"/>
      </top>
      <bottom style="none"/>
      <diagonal style="none"/>
    </border>
    <border>
      <left style="thin">
        <color rgb="FF002060"/>
      </left>
      <right style="thin">
        <color rgb="FF002060"/>
      </right>
      <top style="none"/>
      <bottom style="none"/>
      <diagonal style="none"/>
    </border>
    <border>
      <left style="thin">
        <color rgb="FF002060"/>
      </left>
      <right style="none"/>
      <top style="thin">
        <color rgb="FF002060"/>
      </top>
      <bottom style="thin">
        <color rgb="FF002060"/>
      </bottom>
      <diagonal style="none"/>
    </border>
    <border>
      <left style="none"/>
      <right style="thin">
        <color rgb="FF002060"/>
      </right>
      <top style="thin">
        <color rgb="FF002060"/>
      </top>
      <bottom style="thin">
        <color rgb="FF002060"/>
      </bottom>
      <diagonal style="none"/>
    </border>
    <border>
      <left style="thin">
        <color rgb="FF002060"/>
      </left>
      <right style="thin">
        <color rgb="FF002060"/>
      </right>
      <top style="none"/>
      <bottom style="thin">
        <color rgb="FF002060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thin">
        <color rgb="FF002060"/>
      </bottom>
      <diagonal style="none"/>
    </border>
    <border>
      <left style="none"/>
      <right style="thin">
        <color rgb="FF002060"/>
      </right>
      <top style="none"/>
      <bottom style="thin">
        <color rgb="FF002060"/>
      </bottom>
      <diagonal style="none"/>
    </border>
    <border>
      <left style="thin">
        <color rgb="FF002060"/>
      </left>
      <right style="none"/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medium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none"/>
      <bottom style="medium">
        <color auto="1"/>
      </bottom>
      <diagonal style="none"/>
    </border>
    <border>
      <left style="none"/>
      <right style="none"/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theme="1"/>
      </left>
      <right style="medium">
        <color auto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9" applyNumberFormat="1" applyFont="0" applyFill="0" applyBorder="0" applyProtection="0"/>
    <xf fontId="0" fillId="2" borderId="0" numFmtId="44" applyNumberFormat="1" applyFont="0" applyFill="0" applyBorder="0"/>
    <xf fontId="2" fillId="3" borderId="0" numFmtId="0" applyNumberFormat="0" applyFont="1" applyFill="1" applyBorder="0"/>
  </cellStyleXfs>
  <cellXfs count="336">
    <xf fontId="0" fillId="0" borderId="0" numFmtId="0" xfId="0"/>
    <xf fontId="3" fillId="0" borderId="0" numFmtId="0" xfId="0" applyFont="1"/>
    <xf fontId="4" fillId="0" borderId="0" numFmtId="0" xfId="0" applyFont="1" applyAlignment="1">
      <alignment horizontal="center"/>
    </xf>
    <xf fontId="5" fillId="0" borderId="0" numFmtId="0" xfId="0" applyFont="1"/>
    <xf fontId="4" fillId="0" borderId="0" numFmtId="0" xfId="0" applyFont="1"/>
    <xf fontId="6" fillId="0" borderId="0" numFmtId="0" xfId="0" applyFont="1"/>
    <xf fontId="7" fillId="4" borderId="1" numFmtId="0" xfId="0" applyFont="1" applyFill="1" applyBorder="1" applyAlignment="1">
      <alignment horizontal="center"/>
    </xf>
    <xf fontId="8" fillId="4" borderId="2" numFmtId="0" xfId="0" applyFont="1" applyFill="1" applyBorder="1" applyAlignment="1">
      <alignment horizontal="center"/>
    </xf>
    <xf fontId="5" fillId="0" borderId="3" numFmtId="0" xfId="0" applyFont="1" applyBorder="1" applyAlignment="1">
      <alignment horizontal="center"/>
    </xf>
    <xf fontId="5" fillId="0" borderId="0" numFmtId="9" xfId="0" applyNumberFormat="1" applyFont="1" applyAlignment="1">
      <alignment horizontal="center"/>
    </xf>
    <xf fontId="5" fillId="0" borderId="4" numFmtId="0" xfId="0" applyFont="1" applyBorder="1" applyAlignment="1">
      <alignment horizontal="center"/>
    </xf>
    <xf fontId="3" fillId="0" borderId="4" numFmtId="0" xfId="0" applyFont="1" applyBorder="1" applyAlignment="1">
      <alignment horizontal="center"/>
    </xf>
    <xf fontId="3" fillId="0" borderId="0" numFmtId="9" xfId="0" applyNumberFormat="1" applyFont="1" applyAlignment="1">
      <alignment horizontal="center"/>
    </xf>
    <xf fontId="7" fillId="4" borderId="5" numFmtId="0" xfId="0" applyFont="1" applyFill="1" applyBorder="1" applyAlignment="1">
      <alignment horizontal="center"/>
    </xf>
    <xf fontId="7" fillId="4" borderId="6" numFmtId="9" xfId="0" applyNumberFormat="1" applyFont="1" applyFill="1" applyBorder="1" applyAlignment="1">
      <alignment horizontal="center"/>
    </xf>
    <xf fontId="3" fillId="0" borderId="7" numFmtId="0" xfId="0" applyFont="1" applyBorder="1" applyAlignment="1">
      <alignment horizontal="center"/>
    </xf>
    <xf fontId="7" fillId="4" borderId="1" numFmtId="9" xfId="0" applyNumberFormat="1" applyFont="1" applyFill="1" applyBorder="1" applyAlignment="1">
      <alignment horizontal="center"/>
    </xf>
    <xf fontId="6" fillId="0" borderId="0" numFmtId="0" xfId="0" applyFont="1" applyAlignment="1">
      <alignment horizontal="center"/>
    </xf>
    <xf fontId="6" fillId="0" borderId="0" numFmtId="9" xfId="0" applyNumberFormat="1" applyFont="1" applyAlignment="1">
      <alignment horizontal="center"/>
    </xf>
    <xf fontId="3" fillId="0" borderId="0" numFmtId="0" xfId="0" applyFont="1" applyAlignment="1">
      <alignment horizontal="center"/>
    </xf>
    <xf fontId="7" fillId="4" borderId="1" numFmtId="0" xfId="0" applyFont="1" applyFill="1" applyBorder="1" applyAlignment="1">
      <alignment horizontal="center" wrapText="1"/>
    </xf>
    <xf fontId="5" fillId="0" borderId="1" numFmtId="0" xfId="0" applyFont="1" applyBorder="1"/>
    <xf fontId="5" fillId="0" borderId="1" numFmtId="0" xfId="0" applyFont="1" applyBorder="1" applyAlignment="1">
      <alignment horizontal="center"/>
    </xf>
    <xf fontId="7" fillId="4" borderId="8" numFmtId="0" xfId="0" applyFont="1" applyFill="1" applyBorder="1" applyAlignment="1">
      <alignment horizontal="center" wrapText="1"/>
    </xf>
    <xf fontId="7" fillId="4" borderId="8" numFmtId="0" xfId="0" applyFont="1" applyFill="1" applyBorder="1" applyAlignment="1">
      <alignment horizontal="center"/>
    </xf>
    <xf fontId="8" fillId="4" borderId="8" numFmtId="0" xfId="0" applyFont="1" applyFill="1" applyBorder="1" applyAlignment="1">
      <alignment horizontal="center"/>
    </xf>
    <xf fontId="4" fillId="5" borderId="1" numFmtId="0" xfId="0" applyFont="1" applyFill="1" applyBorder="1" applyAlignment="1">
      <alignment horizontal="left" wrapText="1"/>
    </xf>
    <xf fontId="4" fillId="5" borderId="1" numFmtId="0" xfId="0" applyFont="1" applyFill="1" applyBorder="1" applyAlignment="1">
      <alignment horizontal="center"/>
    </xf>
    <xf fontId="4" fillId="5" borderId="1" numFmtId="9" xfId="0" applyNumberFormat="1" applyFont="1" applyFill="1" applyBorder="1" applyAlignment="1">
      <alignment horizontal="center"/>
    </xf>
    <xf fontId="5" fillId="0" borderId="1" numFmtId="9" xfId="0" applyNumberFormat="1" applyFont="1" applyBorder="1" applyAlignment="1">
      <alignment horizontal="center"/>
    </xf>
    <xf fontId="3" fillId="0" borderId="0" numFmtId="9" xfId="2" applyNumberFormat="1" applyFont="1"/>
    <xf fontId="7" fillId="4" borderId="2" numFmtId="0" xfId="0" applyFont="1" applyFill="1" applyBorder="1"/>
    <xf fontId="7" fillId="4" borderId="2" numFmtId="0" xfId="0" applyFont="1" applyFill="1" applyBorder="1" applyAlignment="1">
      <alignment horizontal="center"/>
    </xf>
    <xf fontId="7" fillId="4" borderId="2" numFmtId="9" xfId="0" applyNumberFormat="1" applyFont="1" applyFill="1" applyBorder="1" applyAlignment="1">
      <alignment horizontal="center"/>
    </xf>
    <xf fontId="7" fillId="4" borderId="1" numFmtId="0" xfId="0" applyFont="1" applyFill="1" applyBorder="1"/>
    <xf fontId="5" fillId="0" borderId="1" numFmtId="4" xfId="0" applyNumberFormat="1" applyFont="1" applyBorder="1" applyAlignment="1">
      <alignment horizontal="right"/>
    </xf>
    <xf fontId="7" fillId="4" borderId="1" numFmtId="4" xfId="0" applyNumberFormat="1" applyFont="1" applyFill="1" applyBorder="1" applyAlignment="1">
      <alignment horizontal="right"/>
    </xf>
    <xf fontId="3" fillId="0" borderId="0" numFmtId="164" xfId="0" applyNumberFormat="1" applyFont="1" applyAlignment="1">
      <alignment horizontal="left"/>
    </xf>
    <xf fontId="3" fillId="0" borderId="0" numFmtId="0" xfId="0" applyFont="1" applyAlignment="1">
      <alignment horizontal="left"/>
    </xf>
    <xf fontId="9" fillId="0" borderId="0" numFmtId="0" xfId="0" applyFont="1"/>
    <xf fontId="9" fillId="0" borderId="0" numFmtId="0" xfId="0" applyFont="1" applyAlignment="1">
      <alignment horizontal="left"/>
    </xf>
    <xf fontId="9" fillId="0" borderId="0" numFmtId="0" xfId="0" applyFont="1" applyAlignment="1">
      <alignment horizontal="center"/>
    </xf>
    <xf fontId="10" fillId="4" borderId="8" numFmtId="0" xfId="1" applyFont="1" applyFill="1" applyBorder="1" applyAlignment="1">
      <alignment horizontal="center" wrapText="1"/>
    </xf>
    <xf fontId="10" fillId="4" borderId="8" numFmtId="0" xfId="1" applyFont="1" applyFill="1" applyBorder="1" applyAlignment="1">
      <alignment horizontal="center"/>
    </xf>
    <xf fontId="10" fillId="4" borderId="8" numFmtId="164" xfId="1" applyNumberFormat="1" applyFont="1" applyFill="1" applyBorder="1" applyAlignment="1">
      <alignment horizontal="center" vertical="center"/>
    </xf>
    <xf fontId="10" fillId="6" borderId="1" numFmtId="0" xfId="0" applyFont="1" applyFill="1" applyBorder="1"/>
    <xf fontId="11" fillId="0" borderId="8" numFmtId="0" xfId="0" applyFont="1" applyBorder="1" applyAlignment="1">
      <alignment horizontal="left"/>
    </xf>
    <xf fontId="11" fillId="0" borderId="8" numFmtId="0" xfId="0" applyFont="1" applyBorder="1" applyAlignment="1">
      <alignment horizontal="center"/>
    </xf>
    <xf fontId="11" fillId="0" borderId="8" numFmtId="165" xfId="0" applyNumberFormat="1" applyFont="1" applyBorder="1"/>
    <xf fontId="11" fillId="0" borderId="8" numFmtId="0" xfId="1" applyFont="1" applyBorder="1" applyAlignment="1">
      <alignment horizontal="left"/>
    </xf>
    <xf fontId="11" fillId="0" borderId="8" numFmtId="0" xfId="1" applyFont="1" applyBorder="1" applyAlignment="1">
      <alignment horizontal="center"/>
    </xf>
    <xf fontId="11" fillId="0" borderId="2" numFmtId="0" xfId="1" applyFont="1" applyBorder="1" applyAlignment="1">
      <alignment horizontal="left"/>
    </xf>
    <xf fontId="11" fillId="0" borderId="8" numFmtId="0" xfId="1" applyFont="1" applyBorder="1" applyAlignment="1">
      <alignment horizontal="center" vertical="center"/>
    </xf>
    <xf fontId="11" fillId="0" borderId="9" numFmtId="0" xfId="1" applyFont="1" applyBorder="1" applyAlignment="1">
      <alignment horizontal="center" vertical="center"/>
    </xf>
    <xf fontId="11" fillId="0" borderId="2" numFmtId="165" xfId="0" applyNumberFormat="1" applyFont="1" applyBorder="1"/>
    <xf fontId="9" fillId="0" borderId="0" numFmtId="165" xfId="0" applyNumberFormat="1" applyFont="1"/>
    <xf fontId="11" fillId="0" borderId="2" numFmtId="0" xfId="1" applyFont="1" applyBorder="1" applyAlignment="1">
      <alignment horizontal="center"/>
    </xf>
    <xf fontId="11" fillId="0" borderId="10" numFmtId="0" xfId="1" applyFont="1" applyBorder="1" applyAlignment="1">
      <alignment horizontal="center" vertical="center"/>
    </xf>
    <xf fontId="11" fillId="0" borderId="2" numFmtId="0" xfId="0" applyFont="1" applyBorder="1" applyAlignment="1">
      <alignment horizontal="left"/>
    </xf>
    <xf fontId="11" fillId="0" borderId="2" numFmtId="0" xfId="0" applyFont="1" applyBorder="1" applyAlignment="1">
      <alignment horizontal="center"/>
    </xf>
    <xf fontId="11" fillId="0" borderId="8" numFmtId="0" xfId="0" applyFont="1" applyBorder="1" applyAlignment="1">
      <alignment horizontal="center" vertical="center"/>
    </xf>
    <xf fontId="11" fillId="0" borderId="10" numFmtId="0" xfId="0" applyFont="1" applyBorder="1" applyAlignment="1">
      <alignment horizontal="center" vertical="center"/>
    </xf>
    <xf fontId="11" fillId="0" borderId="9" numFmtId="0" xfId="0" applyFont="1" applyBorder="1" applyAlignment="1">
      <alignment horizontal="center" vertical="center"/>
    </xf>
    <xf fontId="11" fillId="0" borderId="2" numFmtId="166" xfId="1" applyNumberFormat="1" applyFont="1" applyBorder="1" applyAlignment="1">
      <alignment horizontal="left"/>
    </xf>
    <xf fontId="10" fillId="0" borderId="2" numFmtId="0" xfId="1" applyFont="1" applyBorder="1" applyAlignment="1">
      <alignment horizontal="center"/>
    </xf>
    <xf fontId="10" fillId="0" borderId="2" numFmtId="164" xfId="1" applyNumberFormat="1" applyFont="1" applyBorder="1" applyAlignment="1">
      <alignment horizontal="right"/>
    </xf>
    <xf fontId="1" fillId="0" borderId="8" numFmtId="0" xfId="1" applyFont="1" applyBorder="1" applyAlignment="1">
      <alignment horizontal="center"/>
    </xf>
    <xf fontId="1" fillId="0" borderId="8" numFmtId="166" xfId="1" applyNumberFormat="1" applyFont="1" applyBorder="1" applyAlignment="1">
      <alignment horizontal="center"/>
    </xf>
    <xf fontId="1" fillId="0" borderId="8" numFmtId="0" xfId="1" applyFont="1" applyBorder="1" applyAlignment="1">
      <alignment horizontal="left"/>
    </xf>
    <xf fontId="1" fillId="0" borderId="8" numFmtId="164" xfId="1" applyNumberFormat="1" applyFont="1" applyBorder="1" applyAlignment="1">
      <alignment horizontal="right"/>
    </xf>
    <xf fontId="1" fillId="0" borderId="8" numFmtId="14" xfId="1" applyNumberFormat="1" applyFont="1" applyBorder="1" applyAlignment="1">
      <alignment horizontal="center"/>
    </xf>
    <xf fontId="1" fillId="0" borderId="8" numFmtId="165" xfId="0" applyNumberFormat="1" applyFont="1" applyBorder="1"/>
    <xf fontId="1" fillId="0" borderId="2" numFmtId="0" xfId="1" applyFont="1" applyBorder="1" applyAlignment="1">
      <alignment horizontal="left"/>
    </xf>
    <xf fontId="1" fillId="0" borderId="2" numFmtId="165" xfId="0" applyNumberFormat="1" applyFont="1" applyBorder="1"/>
    <xf fontId="1" fillId="0" borderId="2" numFmtId="0" xfId="1" applyFont="1" applyBorder="1" applyAlignment="1">
      <alignment horizontal="center"/>
    </xf>
    <xf fontId="1" fillId="0" borderId="2" numFmtId="14" xfId="1" applyNumberFormat="1" applyFont="1" applyBorder="1" applyAlignment="1">
      <alignment horizontal="center"/>
    </xf>
    <xf fontId="12" fillId="0" borderId="2" numFmtId="14" xfId="1" applyNumberFormat="1" applyFont="1" applyBorder="1" applyAlignment="1">
      <alignment horizontal="center"/>
    </xf>
    <xf fontId="12" fillId="0" borderId="2" numFmtId="0" xfId="1" applyFont="1" applyBorder="1" applyAlignment="1">
      <alignment horizontal="center"/>
    </xf>
    <xf fontId="12" fillId="0" borderId="2" numFmtId="0" xfId="1" applyFont="1" applyBorder="1" applyAlignment="1">
      <alignment horizontal="left"/>
    </xf>
    <xf fontId="13" fillId="0" borderId="2" numFmtId="0" xfId="1" applyFont="1" applyBorder="1" applyAlignment="1">
      <alignment horizontal="center"/>
    </xf>
    <xf fontId="13" fillId="0" borderId="2" numFmtId="0" xfId="1" applyFont="1" applyBorder="1" applyAlignment="1">
      <alignment horizontal="left"/>
    </xf>
    <xf fontId="13" fillId="0" borderId="2" numFmtId="165" xfId="0" applyNumberFormat="1" applyFont="1" applyBorder="1"/>
    <xf fontId="1" fillId="0" borderId="2" numFmtId="167" xfId="1" applyNumberFormat="1" applyFont="1" applyBorder="1" applyAlignment="1">
      <alignment horizontal="center"/>
    </xf>
    <xf fontId="1" fillId="0" borderId="2" numFmtId="14" xfId="0" applyNumberFormat="1" applyFont="1" applyBorder="1" applyAlignment="1">
      <alignment horizontal="center"/>
    </xf>
    <xf fontId="1" fillId="0" borderId="2" numFmtId="0" xfId="0" applyFont="1" applyBorder="1" applyAlignment="1">
      <alignment horizontal="center"/>
    </xf>
    <xf fontId="1" fillId="0" borderId="2" numFmtId="0" xfId="0" applyFont="1" applyBorder="1" applyAlignment="1">
      <alignment horizontal="left"/>
    </xf>
    <xf fontId="1" fillId="0" borderId="2" numFmtId="0" xfId="0" applyFont="1" applyBorder="1"/>
    <xf fontId="1" fillId="0" borderId="2" numFmtId="166" xfId="1" applyNumberFormat="1" applyFont="1" applyBorder="1" applyAlignment="1">
      <alignment horizontal="center"/>
    </xf>
    <xf fontId="13" fillId="0" borderId="2" numFmtId="164" xfId="1" applyNumberFormat="1" applyFont="1" applyBorder="1" applyAlignment="1">
      <alignment horizontal="right"/>
    </xf>
    <xf fontId="1" fillId="0" borderId="2" numFmtId="0" xfId="1" applyFont="1" applyBorder="1"/>
    <xf fontId="12" fillId="0" borderId="2" numFmtId="0" xfId="0" applyFont="1" applyBorder="1" applyAlignment="1">
      <alignment horizontal="left"/>
    </xf>
    <xf fontId="14" fillId="0" borderId="0" numFmtId="0" xfId="0" applyFont="1" applyAlignment="1">
      <alignment horizontal="center"/>
    </xf>
    <xf fontId="14" fillId="0" borderId="0" numFmtId="165" xfId="0" applyNumberFormat="1" applyFont="1"/>
    <xf fontId="0" fillId="0" borderId="0" numFmtId="0" xfId="0" applyAlignment="1">
      <alignment horizontal="center"/>
    </xf>
    <xf fontId="0" fillId="0" borderId="0" numFmtId="165" xfId="0" applyNumberFormat="1"/>
    <xf fontId="13" fillId="0" borderId="2" numFmtId="0" xfId="0" applyFont="1" applyBorder="1" applyAlignment="1">
      <alignment horizontal="center"/>
    </xf>
    <xf fontId="13" fillId="0" borderId="2" numFmtId="0" xfId="0" applyFont="1" applyBorder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left"/>
    </xf>
    <xf fontId="1" fillId="0" borderId="2" numFmtId="164" xfId="0" applyNumberFormat="1" applyFont="1" applyBorder="1" applyAlignment="1">
      <alignment horizontal="right"/>
    </xf>
    <xf fontId="15" fillId="0" borderId="0" numFmtId="0" xfId="0" applyFont="1"/>
    <xf fontId="15" fillId="0" borderId="0" numFmtId="0" xfId="0" applyFont="1" applyAlignment="1">
      <alignment horizontal="center"/>
    </xf>
    <xf fontId="16" fillId="0" borderId="0" numFmtId="0" xfId="0" applyFont="1" applyAlignment="1">
      <alignment horizontal="center"/>
    </xf>
    <xf fontId="17" fillId="0" borderId="0" numFmtId="0" xfId="0" applyFont="1" applyAlignment="1">
      <alignment horizontal="center"/>
    </xf>
    <xf fontId="18" fillId="7" borderId="11" numFmtId="0" xfId="0" applyFont="1" applyFill="1" applyBorder="1" applyAlignment="1">
      <alignment horizontal="center"/>
    </xf>
    <xf fontId="18" fillId="7" borderId="12" numFmtId="0" xfId="0" applyFont="1" applyFill="1" applyBorder="1" applyAlignment="1">
      <alignment horizontal="center"/>
    </xf>
    <xf fontId="18" fillId="7" borderId="13" numFmtId="0" xfId="0" applyFont="1" applyFill="1" applyBorder="1" applyAlignment="1">
      <alignment horizontal="center"/>
    </xf>
    <xf fontId="19" fillId="8" borderId="14" numFmtId="0" xfId="0" applyFont="1" applyFill="1" applyBorder="1"/>
    <xf fontId="19" fillId="0" borderId="14" numFmtId="0" xfId="0" applyFont="1" applyBorder="1"/>
    <xf fontId="19" fillId="8" borderId="15" numFmtId="0" xfId="0" applyFont="1" applyFill="1" applyBorder="1"/>
    <xf fontId="17" fillId="0" borderId="0" numFmtId="9" xfId="0" applyNumberFormat="1" applyFont="1" applyAlignment="1">
      <alignment horizontal="center"/>
    </xf>
    <xf fontId="18" fillId="9" borderId="16" numFmtId="0" xfId="0" applyFont="1" applyFill="1" applyBorder="1" applyAlignment="1">
      <alignment horizontal="center"/>
    </xf>
    <xf fontId="18" fillId="9" borderId="16" numFmtId="168" xfId="0" applyNumberFormat="1" applyFont="1" applyFill="1" applyBorder="1" applyAlignment="1">
      <alignment horizontal="center"/>
    </xf>
    <xf fontId="18" fillId="9" borderId="17" numFmtId="10" xfId="2" applyNumberFormat="1" applyFont="1" applyFill="1" applyBorder="1" applyAlignment="1">
      <alignment horizontal="center"/>
    </xf>
    <xf fontId="18" fillId="8" borderId="14" numFmtId="0" xfId="0" applyFont="1" applyFill="1" applyBorder="1" applyAlignment="1">
      <alignment horizontal="left"/>
    </xf>
    <xf fontId="18" fillId="8" borderId="14" numFmtId="0" xfId="0" applyFont="1" applyFill="1" applyBorder="1" applyAlignment="1">
      <alignment horizontal="center"/>
    </xf>
    <xf fontId="18" fillId="8" borderId="14" numFmtId="169" xfId="0" applyNumberFormat="1" applyFont="1" applyFill="1" applyBorder="1" applyAlignment="1">
      <alignment horizontal="right"/>
    </xf>
    <xf fontId="18" fillId="8" borderId="15" numFmtId="9" xfId="2" applyNumberFormat="1" applyFont="1" applyFill="1" applyBorder="1" applyAlignment="1">
      <alignment horizontal="center"/>
    </xf>
    <xf fontId="15" fillId="0" borderId="0" numFmtId="0" xfId="0" applyFont="1" applyAlignment="1">
      <alignment horizontal="left"/>
    </xf>
    <xf fontId="18" fillId="9" borderId="16" numFmtId="169" xfId="0" applyNumberFormat="1" applyFont="1" applyFill="1" applyBorder="1" applyAlignment="1">
      <alignment horizontal="center" wrapText="1"/>
    </xf>
    <xf fontId="18" fillId="8" borderId="14" numFmtId="0" xfId="0" applyFont="1" applyFill="1" applyBorder="1"/>
    <xf fontId="19" fillId="0" borderId="14" numFmtId="169" xfId="0" applyNumberFormat="1" applyFont="1" applyBorder="1"/>
    <xf fontId="18" fillId="8" borderId="15" numFmtId="10" xfId="2" applyNumberFormat="1" applyFont="1" applyFill="1" applyBorder="1" applyAlignment="1">
      <alignment horizontal="center"/>
    </xf>
    <xf fontId="18" fillId="7" borderId="18" numFmtId="0" xfId="0" applyFont="1" applyFill="1" applyBorder="1" applyAlignment="1">
      <alignment horizontal="center"/>
    </xf>
    <xf fontId="18" fillId="7" borderId="18" numFmtId="169" xfId="0" applyNumberFormat="1" applyFont="1" applyFill="1" applyBorder="1" applyAlignment="1">
      <alignment horizontal="center" wrapText="1"/>
    </xf>
    <xf fontId="18" fillId="7" borderId="19" numFmtId="9" xfId="2" applyNumberFormat="1" applyFont="1" applyFill="1" applyBorder="1" applyAlignment="1">
      <alignment horizontal="center"/>
    </xf>
    <xf fontId="15" fillId="0" borderId="0" numFmtId="164" xfId="0" applyNumberFormat="1" applyFont="1" applyAlignment="1">
      <alignment horizontal="left"/>
    </xf>
    <xf fontId="17" fillId="0" borderId="20" numFmtId="0" xfId="0" applyFont="1" applyBorder="1" applyAlignment="1">
      <alignment horizontal="center"/>
    </xf>
    <xf fontId="20" fillId="4" borderId="1" numFmtId="0" xfId="0" applyFont="1" applyFill="1" applyBorder="1" applyAlignment="1">
      <alignment horizontal="center" vertical="center"/>
    </xf>
    <xf fontId="20" fillId="4" borderId="1" numFmtId="0" xfId="0" applyFont="1" applyFill="1" applyBorder="1" applyAlignment="1">
      <alignment horizontal="center"/>
    </xf>
    <xf fontId="21" fillId="4" borderId="1" numFmtId="0" xfId="0" applyFont="1" applyFill="1" applyBorder="1" applyAlignment="1">
      <alignment horizontal="center"/>
    </xf>
    <xf fontId="17" fillId="0" borderId="4" numFmtId="0" xfId="0" applyFont="1" applyBorder="1" applyAlignment="1">
      <alignment horizontal="center"/>
    </xf>
    <xf fontId="21" fillId="4" borderId="1" numFmtId="0" xfId="0" applyFont="1" applyFill="1" applyBorder="1" applyAlignment="1">
      <alignment horizontal="center" textRotation="90" wrapText="1"/>
    </xf>
    <xf fontId="21" fillId="0" borderId="4" numFmtId="0" xfId="0" applyFont="1" applyBorder="1" applyAlignment="1">
      <alignment horizontal="center"/>
    </xf>
    <xf fontId="22" fillId="4" borderId="1" numFmtId="0" xfId="0" applyFont="1" applyFill="1" applyBorder="1" applyAlignment="1">
      <alignment horizontal="center" textRotation="90" wrapText="1"/>
    </xf>
    <xf fontId="17" fillId="0" borderId="3" numFmtId="0" xfId="0" applyFont="1" applyBorder="1"/>
    <xf fontId="17" fillId="0" borderId="4" numFmtId="0" xfId="0" applyFont="1" applyBorder="1"/>
    <xf fontId="17" fillId="0" borderId="3" numFmtId="0" xfId="0" applyFont="1" applyBorder="1" applyAlignment="1">
      <alignment horizontal="center"/>
    </xf>
    <xf fontId="17" fillId="0" borderId="3" numFmtId="9" xfId="0" applyNumberFormat="1" applyFont="1" applyBorder="1" applyAlignment="1">
      <alignment horizontal="center"/>
    </xf>
    <xf fontId="15" fillId="0" borderId="3" numFmtId="0" xfId="0" applyFont="1" applyBorder="1"/>
    <xf fontId="17" fillId="0" borderId="4" numFmtId="0" xfId="0" applyFont="1" applyBorder="1" applyAlignment="1">
      <alignment wrapText="1"/>
    </xf>
    <xf fontId="16" fillId="0" borderId="4" numFmtId="0" xfId="0" applyFont="1" applyBorder="1" applyAlignment="1">
      <alignment horizontal="center"/>
    </xf>
    <xf fontId="17" fillId="0" borderId="4" numFmtId="164" xfId="0" applyNumberFormat="1" applyFont="1" applyBorder="1" applyAlignment="1">
      <alignment horizontal="right"/>
    </xf>
    <xf fontId="16" fillId="0" borderId="4" numFmtId="9" xfId="2" applyNumberFormat="1" applyFont="1" applyBorder="1" applyAlignment="1">
      <alignment horizontal="center"/>
    </xf>
    <xf fontId="15" fillId="0" borderId="0" numFmtId="164" xfId="0" applyNumberFormat="1" applyFont="1"/>
    <xf fontId="15" fillId="0" borderId="0" numFmtId="170" xfId="0" applyNumberFormat="1" applyFont="1"/>
    <xf fontId="17" fillId="0" borderId="4" numFmtId="9" xfId="0" applyNumberFormat="1" applyFont="1" applyBorder="1" applyAlignment="1">
      <alignment horizontal="center"/>
    </xf>
    <xf fontId="15" fillId="0" borderId="4" numFmtId="0" xfId="0" applyFont="1" applyBorder="1"/>
    <xf fontId="17" fillId="0" borderId="7" numFmtId="0" xfId="0" applyFont="1" applyBorder="1"/>
    <xf fontId="17" fillId="0" borderId="7" numFmtId="0" xfId="0" applyFont="1" applyBorder="1" applyAlignment="1">
      <alignment horizontal="center"/>
    </xf>
    <xf fontId="17" fillId="0" borderId="7" numFmtId="9" xfId="0" applyNumberFormat="1" applyFont="1" applyBorder="1" applyAlignment="1">
      <alignment horizontal="center"/>
    </xf>
    <xf fontId="15" fillId="0" borderId="7" numFmtId="0" xfId="0" applyFont="1" applyBorder="1"/>
    <xf fontId="20" fillId="4" borderId="21" numFmtId="0" xfId="0" applyFont="1" applyFill="1" applyBorder="1" applyAlignment="1">
      <alignment horizontal="center"/>
    </xf>
    <xf fontId="20" fillId="4" borderId="7" numFmtId="0" xfId="0" applyFont="1" applyFill="1" applyBorder="1" applyAlignment="1">
      <alignment horizontal="center"/>
    </xf>
    <xf fontId="20" fillId="4" borderId="22" numFmtId="164" xfId="0" applyNumberFormat="1" applyFont="1" applyFill="1" applyBorder="1" applyAlignment="1">
      <alignment horizontal="right"/>
    </xf>
    <xf fontId="20" fillId="0" borderId="23" numFmtId="0" xfId="0" applyFont="1" applyBorder="1" applyAlignment="1">
      <alignment horizontal="center"/>
    </xf>
    <xf fontId="15" fillId="0" borderId="0" numFmtId="171" xfId="2" applyNumberFormat="1" applyFont="1" applyAlignment="1">
      <alignment horizontal="left"/>
    </xf>
    <xf fontId="20" fillId="4" borderId="3" numFmtId="0" xfId="0" applyFont="1" applyFill="1" applyBorder="1" applyAlignment="1">
      <alignment horizontal="center"/>
    </xf>
    <xf fontId="20" fillId="4" borderId="24" numFmtId="0" xfId="0" applyFont="1" applyFill="1" applyBorder="1" applyAlignment="1">
      <alignment horizontal="center"/>
    </xf>
    <xf fontId="17" fillId="6" borderId="3" numFmtId="0" xfId="0" applyFont="1" applyFill="1" applyBorder="1"/>
    <xf fontId="17" fillId="6" borderId="3" numFmtId="0" xfId="0" applyFont="1" applyFill="1" applyBorder="1" applyAlignment="1">
      <alignment horizontal="center"/>
    </xf>
    <xf fontId="17" fillId="6" borderId="3" numFmtId="172" xfId="0" applyNumberFormat="1" applyFont="1" applyFill="1" applyBorder="1" applyAlignment="1">
      <alignment horizontal="center"/>
    </xf>
    <xf fontId="17" fillId="6" borderId="4" numFmtId="0" xfId="0" applyFont="1" applyFill="1" applyBorder="1"/>
    <xf fontId="17" fillId="6" borderId="4" numFmtId="0" xfId="0" applyFont="1" applyFill="1" applyBorder="1" applyAlignment="1">
      <alignment horizontal="center"/>
    </xf>
    <xf fontId="17" fillId="6" borderId="4" numFmtId="164" xfId="0" applyNumberFormat="1" applyFont="1" applyFill="1" applyBorder="1" applyAlignment="1">
      <alignment horizontal="right"/>
    </xf>
    <xf fontId="17" fillId="6" borderId="4" numFmtId="172" xfId="0" applyNumberFormat="1" applyFont="1" applyFill="1" applyBorder="1" applyAlignment="1">
      <alignment horizontal="center"/>
    </xf>
    <xf fontId="15" fillId="6" borderId="7" numFmtId="0" xfId="0" applyFont="1" applyFill="1" applyBorder="1"/>
    <xf fontId="15" fillId="6" borderId="7" numFmtId="0" xfId="0" applyFont="1" applyFill="1" applyBorder="1" applyAlignment="1">
      <alignment horizontal="center"/>
    </xf>
    <xf fontId="15" fillId="6" borderId="7" numFmtId="172" xfId="0" applyNumberFormat="1" applyFont="1" applyFill="1" applyBorder="1" applyAlignment="1">
      <alignment horizontal="center"/>
    </xf>
    <xf fontId="20" fillId="4" borderId="5" numFmtId="0" xfId="0" applyFont="1" applyFill="1" applyBorder="1" applyAlignment="1">
      <alignment horizontal="center"/>
    </xf>
    <xf fontId="20" fillId="4" borderId="1" numFmtId="164" xfId="0" applyNumberFormat="1" applyFont="1" applyFill="1" applyBorder="1" applyAlignment="1">
      <alignment horizontal="right"/>
    </xf>
    <xf fontId="17" fillId="0" borderId="0" numFmtId="0" xfId="0" applyFont="1"/>
    <xf fontId="23" fillId="0" borderId="0" numFmtId="0" xfId="0" applyFont="1" applyAlignment="1">
      <alignment horizontal="center"/>
    </xf>
    <xf fontId="24" fillId="0" borderId="0" numFmtId="0" xfId="0" applyFont="1" applyAlignment="1">
      <alignment horizontal="center"/>
    </xf>
    <xf fontId="25" fillId="0" borderId="0" numFmtId="0" xfId="0" applyFont="1" applyAlignment="1">
      <alignment horizontal="center"/>
    </xf>
    <xf fontId="18" fillId="7" borderId="25" numFmtId="0" xfId="0" applyFont="1" applyFill="1" applyBorder="1" applyAlignment="1">
      <alignment horizontal="center" wrapText="1"/>
    </xf>
    <xf fontId="18" fillId="7" borderId="26" numFmtId="0" xfId="0" applyFont="1" applyFill="1" applyBorder="1" applyAlignment="1">
      <alignment horizontal="center" wrapText="1"/>
    </xf>
    <xf fontId="18" fillId="7" borderId="14" numFmtId="0" xfId="0" applyFont="1" applyFill="1" applyBorder="1" applyAlignment="1">
      <alignment horizontal="center"/>
    </xf>
    <xf fontId="18" fillId="7" borderId="15" numFmtId="0" xfId="0" applyFont="1" applyFill="1" applyBorder="1" applyAlignment="1">
      <alignment horizontal="center"/>
    </xf>
    <xf fontId="19" fillId="10" borderId="27" numFmtId="0" xfId="0" applyFont="1" applyFill="1" applyBorder="1"/>
    <xf fontId="19" fillId="10" borderId="9" numFmtId="0" xfId="0" applyFont="1" applyFill="1" applyBorder="1" applyAlignment="1">
      <alignment horizontal="center"/>
    </xf>
    <xf fontId="19" fillId="10" borderId="10" numFmtId="0" xfId="0" applyFont="1" applyFill="1" applyBorder="1" applyAlignment="1">
      <alignment horizontal="center"/>
    </xf>
    <xf fontId="19" fillId="10" borderId="28" numFmtId="164" xfId="0" applyNumberFormat="1" applyFont="1" applyFill="1" applyBorder="1" applyAlignment="1">
      <alignment horizontal="right"/>
    </xf>
    <xf fontId="19" fillId="8" borderId="29" numFmtId="0" xfId="0" applyFont="1" applyFill="1" applyBorder="1"/>
    <xf fontId="19" fillId="8" borderId="30" numFmtId="0" xfId="0" applyFont="1" applyFill="1" applyBorder="1" applyAlignment="1">
      <alignment horizontal="center"/>
    </xf>
    <xf fontId="18" fillId="8" borderId="12" numFmtId="0" xfId="0" applyFont="1" applyFill="1" applyBorder="1" applyAlignment="1">
      <alignment horizontal="center"/>
    </xf>
    <xf fontId="18" fillId="8" borderId="31" numFmtId="164" xfId="0" applyNumberFormat="1" applyFont="1" applyFill="1" applyBorder="1" applyAlignment="1">
      <alignment horizontal="right"/>
    </xf>
    <xf fontId="18" fillId="9" borderId="25" numFmtId="0" xfId="0" applyFont="1" applyFill="1" applyBorder="1"/>
    <xf fontId="18" fillId="9" borderId="26" numFmtId="0" xfId="0" applyFont="1" applyFill="1" applyBorder="1" applyAlignment="1">
      <alignment horizontal="center"/>
    </xf>
    <xf fontId="18" fillId="9" borderId="14" numFmtId="0" xfId="0" applyFont="1" applyFill="1" applyBorder="1" applyAlignment="1">
      <alignment horizontal="center"/>
    </xf>
    <xf fontId="18" fillId="9" borderId="15" numFmtId="173" xfId="0" applyNumberFormat="1" applyFont="1" applyFill="1" applyBorder="1" applyAlignment="1">
      <alignment horizontal="right"/>
    </xf>
    <xf fontId="18" fillId="8" borderId="32" numFmtId="0" xfId="0" applyFont="1" applyFill="1" applyBorder="1"/>
    <xf fontId="18" fillId="8" borderId="33" numFmtId="0" xfId="0" applyFont="1" applyFill="1" applyBorder="1" applyAlignment="1">
      <alignment horizontal="center"/>
    </xf>
    <xf fontId="18" fillId="8" borderId="16" numFmtId="0" xfId="0" applyFont="1" applyFill="1" applyBorder="1" applyAlignment="1">
      <alignment horizontal="center"/>
    </xf>
    <xf fontId="18" fillId="8" borderId="17" numFmtId="173" xfId="0" applyNumberFormat="1" applyFont="1" applyFill="1" applyBorder="1" applyAlignment="1">
      <alignment horizontal="right"/>
    </xf>
    <xf fontId="18" fillId="9" borderId="34" numFmtId="0" xfId="0" applyFont="1" applyFill="1" applyBorder="1"/>
    <xf fontId="18" fillId="9" borderId="35" numFmtId="0" xfId="0" applyFont="1" applyFill="1" applyBorder="1" applyAlignment="1">
      <alignment horizontal="center"/>
    </xf>
    <xf fontId="18" fillId="9" borderId="12" numFmtId="0" xfId="0" applyFont="1" applyFill="1" applyBorder="1" applyAlignment="1">
      <alignment horizontal="center"/>
    </xf>
    <xf fontId="18" fillId="9" borderId="13" numFmtId="173" xfId="0" applyNumberFormat="1" applyFont="1" applyFill="1" applyBorder="1" applyAlignment="1">
      <alignment horizontal="right"/>
    </xf>
    <xf fontId="18" fillId="8" borderId="25" numFmtId="0" xfId="0" applyFont="1" applyFill="1" applyBorder="1"/>
    <xf fontId="18" fillId="8" borderId="36" numFmtId="0" xfId="0" applyFont="1" applyFill="1" applyBorder="1" applyAlignment="1">
      <alignment horizontal="center"/>
    </xf>
    <xf fontId="18" fillId="8" borderId="37" numFmtId="173" xfId="0" applyNumberFormat="1" applyFont="1" applyFill="1" applyBorder="1" applyAlignment="1">
      <alignment horizontal="right"/>
    </xf>
    <xf fontId="18" fillId="0" borderId="14" numFmtId="0" xfId="0" applyFont="1" applyBorder="1"/>
    <xf fontId="18" fillId="0" borderId="38" numFmtId="0" xfId="0" applyFont="1" applyBorder="1" applyAlignment="1">
      <alignment horizontal="center"/>
    </xf>
    <xf fontId="18" fillId="0" borderId="18" numFmtId="0" xfId="0" applyFont="1" applyBorder="1" applyAlignment="1">
      <alignment horizontal="center"/>
    </xf>
    <xf fontId="18" fillId="0" borderId="19" numFmtId="173" xfId="0" applyNumberFormat="1" applyFont="1" applyBorder="1" applyAlignment="1">
      <alignment horizontal="right"/>
    </xf>
    <xf fontId="18" fillId="9" borderId="12" numFmtId="0" xfId="0" applyFont="1" applyFill="1" applyBorder="1"/>
    <xf fontId="18" fillId="9" borderId="0" numFmtId="0" xfId="0" applyFont="1" applyFill="1" applyAlignment="1">
      <alignment horizontal="center"/>
    </xf>
    <xf fontId="18" fillId="9" borderId="17" numFmtId="173" xfId="0" applyNumberFormat="1" applyFont="1" applyFill="1" applyBorder="1" applyAlignment="1">
      <alignment horizontal="right"/>
    </xf>
    <xf fontId="18" fillId="8" borderId="2" numFmtId="0" xfId="0" applyFont="1" applyFill="1" applyBorder="1"/>
    <xf fontId="18" fillId="8" borderId="2" numFmtId="0" xfId="0" applyFont="1" applyFill="1" applyBorder="1" applyAlignment="1">
      <alignment horizontal="center"/>
    </xf>
    <xf fontId="18" fillId="8" borderId="2" numFmtId="173" xfId="0" applyNumberFormat="1" applyFont="1" applyFill="1" applyBorder="1" applyAlignment="1">
      <alignment horizontal="right"/>
    </xf>
    <xf fontId="18" fillId="9" borderId="2" numFmtId="0" xfId="0" applyFont="1" applyFill="1" applyBorder="1"/>
    <xf fontId="18" fillId="9" borderId="2" numFmtId="0" xfId="0" applyFont="1" applyFill="1" applyBorder="1" applyAlignment="1">
      <alignment horizontal="center"/>
    </xf>
    <xf fontId="18" fillId="9" borderId="2" numFmtId="173" xfId="0" applyNumberFormat="1" applyFont="1" applyFill="1" applyBorder="1" applyAlignment="1">
      <alignment horizontal="right"/>
    </xf>
    <xf fontId="18" fillId="11" borderId="2" numFmtId="0" xfId="0" applyFont="1" applyFill="1" applyBorder="1"/>
    <xf fontId="18" fillId="11" borderId="2" numFmtId="0" xfId="0" applyFont="1" applyFill="1" applyBorder="1" applyAlignment="1">
      <alignment horizontal="center"/>
    </xf>
    <xf fontId="18" fillId="11" borderId="2" numFmtId="173" xfId="0" applyNumberFormat="1" applyFont="1" applyFill="1" applyBorder="1" applyAlignment="1">
      <alignment horizontal="right"/>
    </xf>
    <xf fontId="18" fillId="9" borderId="8" numFmtId="0" xfId="0" applyFont="1" applyFill="1" applyBorder="1"/>
    <xf fontId="18" fillId="9" borderId="8" numFmtId="0" xfId="0" applyFont="1" applyFill="1" applyBorder="1" applyAlignment="1">
      <alignment horizontal="center"/>
    </xf>
    <xf fontId="18" fillId="9" borderId="8" numFmtId="173" xfId="0" applyNumberFormat="1" applyFont="1" applyFill="1" applyBorder="1" applyAlignment="1">
      <alignment horizontal="right"/>
    </xf>
    <xf fontId="18" fillId="12" borderId="39" numFmtId="0" xfId="0" applyFont="1" applyFill="1" applyBorder="1"/>
    <xf fontId="18" fillId="12" borderId="39" numFmtId="0" xfId="0" applyFont="1" applyFill="1" applyBorder="1" applyAlignment="1">
      <alignment horizontal="center"/>
    </xf>
    <xf fontId="18" fillId="12" borderId="39" numFmtId="173" xfId="0" applyNumberFormat="1" applyFont="1" applyFill="1" applyBorder="1" applyAlignment="1">
      <alignment horizontal="right"/>
    </xf>
    <xf fontId="26" fillId="9" borderId="39" numFmtId="0" xfId="0" applyFont="1" applyFill="1" applyBorder="1" applyAlignment="1">
      <alignment horizontal="left"/>
    </xf>
    <xf fontId="18" fillId="9" borderId="39" numFmtId="0" xfId="0" applyFont="1" applyFill="1" applyBorder="1" applyAlignment="1">
      <alignment horizontal="center"/>
    </xf>
    <xf fontId="18" fillId="9" borderId="39" numFmtId="173" xfId="0" applyNumberFormat="1" applyFont="1" applyFill="1" applyBorder="1" applyAlignment="1">
      <alignment horizontal="right"/>
    </xf>
    <xf fontId="27" fillId="9" borderId="39" numFmtId="0" xfId="0" applyFont="1" applyFill="1" applyBorder="1" applyAlignment="1">
      <alignment horizontal="left"/>
    </xf>
    <xf fontId="18" fillId="8" borderId="40" numFmtId="0" xfId="0" applyFont="1" applyFill="1" applyBorder="1" applyAlignment="1">
      <alignment horizontal="center"/>
    </xf>
    <xf fontId="18" fillId="8" borderId="18" numFmtId="0" xfId="0" applyFont="1" applyFill="1" applyBorder="1" applyAlignment="1">
      <alignment horizontal="center"/>
    </xf>
    <xf fontId="18" fillId="8" borderId="19" numFmtId="173" xfId="0" applyNumberFormat="1" applyFont="1" applyFill="1" applyBorder="1" applyAlignment="1">
      <alignment horizontal="right"/>
    </xf>
    <xf fontId="18" fillId="7" borderId="25" numFmtId="0" xfId="0" applyFont="1" applyFill="1" applyBorder="1" applyAlignment="1">
      <alignment horizontal="center" vertical="center"/>
    </xf>
    <xf fontId="18" fillId="7" borderId="26" numFmtId="0" xfId="0" applyFont="1" applyFill="1" applyBorder="1" applyAlignment="1">
      <alignment horizontal="center" vertical="center"/>
    </xf>
    <xf fontId="18" fillId="7" borderId="14" numFmtId="0" xfId="0" applyFont="1" applyFill="1" applyBorder="1" applyAlignment="1">
      <alignment horizontal="center" vertical="center"/>
    </xf>
    <xf fontId="18" fillId="7" borderId="15" numFmtId="173" xfId="0" applyNumberFormat="1" applyFont="1" applyFill="1" applyBorder="1" applyAlignment="1">
      <alignment horizontal="right" vertical="center"/>
    </xf>
    <xf fontId="28" fillId="0" borderId="41" numFmtId="0" xfId="0" applyFont="1" applyBorder="1" applyAlignment="1">
      <alignment horizontal="center"/>
    </xf>
    <xf fontId="0" fillId="0" borderId="0" numFmtId="4" xfId="0" applyNumberFormat="1"/>
    <xf fontId="16" fillId="0" borderId="0" numFmtId="0" xfId="0" applyFont="1"/>
    <xf fontId="18" fillId="7" borderId="42" numFmtId="0" xfId="0" applyFont="1" applyFill="1" applyBorder="1" applyAlignment="1">
      <alignment horizontal="center"/>
    </xf>
    <xf fontId="18" fillId="8" borderId="42" numFmtId="0" xfId="0" applyFont="1" applyFill="1" applyBorder="1"/>
    <xf fontId="18" fillId="8" borderId="15" numFmtId="0" xfId="0" applyFont="1" applyFill="1" applyBorder="1" applyAlignment="1">
      <alignment horizontal="center"/>
    </xf>
    <xf fontId="18" fillId="8" borderId="15" numFmtId="164" xfId="0" applyNumberFormat="1" applyFont="1" applyFill="1" applyBorder="1" applyAlignment="1">
      <alignment horizontal="right"/>
    </xf>
    <xf fontId="18" fillId="13" borderId="43" numFmtId="0" xfId="0" applyFont="1" applyFill="1" applyBorder="1"/>
    <xf fontId="18" fillId="13" borderId="16" numFmtId="0" xfId="0" applyFont="1" applyFill="1" applyBorder="1" applyAlignment="1">
      <alignment horizontal="center"/>
    </xf>
    <xf fontId="18" fillId="13" borderId="17" numFmtId="10" xfId="0" applyNumberFormat="1" applyFont="1" applyFill="1" applyBorder="1" applyAlignment="1">
      <alignment horizontal="center"/>
    </xf>
    <xf fontId="18" fillId="13" borderId="17" numFmtId="164" xfId="0" applyNumberFormat="1" applyFont="1" applyFill="1" applyBorder="1" applyAlignment="1">
      <alignment horizontal="right"/>
    </xf>
    <xf fontId="19" fillId="8" borderId="42" numFmtId="0" xfId="0" applyFont="1" applyFill="1" applyBorder="1"/>
    <xf fontId="18" fillId="13" borderId="42" numFmtId="0" xfId="0" applyFont="1" applyFill="1" applyBorder="1"/>
    <xf fontId="18" fillId="13" borderId="14" numFmtId="0" xfId="0" applyFont="1" applyFill="1" applyBorder="1" applyAlignment="1">
      <alignment horizontal="center"/>
    </xf>
    <xf fontId="18" fillId="13" borderId="15" numFmtId="10" xfId="0" applyNumberFormat="1" applyFont="1" applyFill="1" applyBorder="1" applyAlignment="1">
      <alignment horizontal="center"/>
    </xf>
    <xf fontId="18" fillId="13" borderId="15" numFmtId="164" xfId="0" applyNumberFormat="1" applyFont="1" applyFill="1" applyBorder="1" applyAlignment="1">
      <alignment horizontal="right"/>
    </xf>
    <xf fontId="18" fillId="7" borderId="42" numFmtId="0" xfId="0" applyFont="1" applyFill="1" applyBorder="1"/>
    <xf fontId="18" fillId="7" borderId="15" numFmtId="10" xfId="0" applyNumberFormat="1" applyFont="1" applyFill="1" applyBorder="1" applyAlignment="1">
      <alignment horizontal="center"/>
    </xf>
    <xf fontId="18" fillId="7" borderId="15" numFmtId="164" xfId="0" applyNumberFormat="1" applyFont="1" applyFill="1" applyBorder="1" applyAlignment="1">
      <alignment horizontal="right"/>
    </xf>
    <xf fontId="16" fillId="0" borderId="0" numFmtId="164" xfId="0" applyNumberFormat="1" applyFont="1" applyAlignment="1">
      <alignment horizontal="right"/>
    </xf>
    <xf fontId="28" fillId="0" borderId="0" numFmtId="0" xfId="0" applyFont="1"/>
    <xf fontId="28" fillId="0" borderId="0" numFmtId="0" xfId="0" applyFont="1" applyAlignment="1">
      <alignment horizontal="center"/>
    </xf>
    <xf fontId="28" fillId="0" borderId="0" numFmtId="9" xfId="0" applyNumberFormat="1" applyFont="1" applyAlignment="1">
      <alignment horizontal="center"/>
    </xf>
    <xf fontId="29" fillId="0" borderId="0" numFmtId="0" xfId="0" applyFont="1" applyAlignment="1">
      <alignment horizontal="left"/>
    </xf>
    <xf fontId="29" fillId="0" borderId="0" numFmtId="0" xfId="0" applyFont="1"/>
    <xf fontId="30" fillId="0" borderId="0" numFmtId="0" xfId="0" applyFont="1"/>
    <xf fontId="31" fillId="0" borderId="0" numFmtId="0" xfId="0" applyFont="1"/>
    <xf fontId="32" fillId="14" borderId="14" numFmtId="0" xfId="0" applyFont="1" applyFill="1" applyBorder="1" applyAlignment="1">
      <alignment horizontal="center" vertical="center" wrapText="1"/>
    </xf>
    <xf fontId="32" fillId="14" borderId="12" numFmtId="0" xfId="0" applyFont="1" applyFill="1" applyBorder="1" applyAlignment="1">
      <alignment horizontal="center" vertical="center"/>
    </xf>
    <xf fontId="32" fillId="14" borderId="15" numFmtId="173" xfId="0" applyNumberFormat="1" applyFont="1" applyFill="1" applyBorder="1" applyAlignment="1">
      <alignment horizontal="center" vertical="center"/>
    </xf>
    <xf fontId="33" fillId="12" borderId="11" numFmtId="0" xfId="0" applyFont="1" applyFill="1" applyBorder="1" applyAlignment="1">
      <alignment horizontal="left" vertical="center" wrapText="1"/>
    </xf>
    <xf fontId="33" fillId="12" borderId="12" numFmtId="0" xfId="0" applyFont="1" applyFill="1" applyBorder="1" applyAlignment="1">
      <alignment horizontal="center" vertical="center"/>
    </xf>
    <xf fontId="33" fillId="0" borderId="13" numFmtId="173" xfId="0" applyNumberFormat="1" applyFont="1" applyBorder="1" applyAlignment="1">
      <alignment horizontal="center" vertical="center"/>
    </xf>
    <xf fontId="33" fillId="0" borderId="11" numFmtId="0" xfId="0" applyFont="1" applyBorder="1" applyAlignment="1">
      <alignment horizontal="left" vertical="center" wrapText="1"/>
    </xf>
    <xf fontId="33" fillId="0" borderId="12" numFmtId="0" xfId="0" applyFont="1" applyBorder="1" applyAlignment="1">
      <alignment horizontal="center" vertical="center"/>
    </xf>
    <xf fontId="33" fillId="0" borderId="8" numFmtId="0" xfId="0" applyFont="1" applyBorder="1" applyAlignment="1">
      <alignment horizontal="left" vertical="center" wrapText="1"/>
    </xf>
    <xf fontId="33" fillId="0" borderId="8" numFmtId="0" xfId="0" applyFont="1" applyBorder="1" applyAlignment="1">
      <alignment horizontal="center" vertical="center"/>
    </xf>
    <xf fontId="33" fillId="0" borderId="8" numFmtId="173" xfId="0" applyNumberFormat="1" applyFont="1" applyBorder="1" applyAlignment="1">
      <alignment horizontal="center" vertical="center"/>
    </xf>
    <xf fontId="33" fillId="0" borderId="39" numFmtId="0" xfId="0" applyFont="1" applyBorder="1" applyAlignment="1">
      <alignment horizontal="left" vertical="center" wrapText="1"/>
    </xf>
    <xf fontId="33" fillId="0" borderId="44" numFmtId="0" xfId="0" applyFont="1" applyBorder="1" applyAlignment="1">
      <alignment horizontal="center" vertical="center"/>
    </xf>
    <xf fontId="33" fillId="0" borderId="45" numFmtId="173" xfId="0" applyNumberFormat="1" applyFont="1" applyBorder="1" applyAlignment="1">
      <alignment horizontal="center" vertical="center"/>
    </xf>
    <xf fontId="33" fillId="0" borderId="46" numFmtId="0" xfId="0" applyFont="1" applyBorder="1" applyAlignment="1">
      <alignment horizontal="left" vertical="center" wrapText="1"/>
    </xf>
    <xf fontId="33" fillId="0" borderId="16" numFmtId="0" xfId="0" applyFont="1" applyBorder="1" applyAlignment="1">
      <alignment horizontal="center" vertical="center"/>
    </xf>
    <xf fontId="34" fillId="0" borderId="17" numFmtId="173" xfId="0" applyNumberFormat="1" applyFont="1" applyBorder="1" applyAlignment="1">
      <alignment horizontal="center" vertical="center"/>
    </xf>
    <xf fontId="35" fillId="0" borderId="0" numFmtId="0" xfId="0" applyFont="1"/>
    <xf fontId="34" fillId="8" borderId="42" numFmtId="0" xfId="0" applyFont="1" applyFill="1" applyBorder="1" applyAlignment="1">
      <alignment horizontal="left" vertical="center" wrapText="1"/>
    </xf>
    <xf fontId="34" fillId="8" borderId="14" numFmtId="0" xfId="0" applyFont="1" applyFill="1" applyBorder="1" applyAlignment="1">
      <alignment horizontal="center" vertical="center"/>
    </xf>
    <xf fontId="34" fillId="8" borderId="13" numFmtId="173" xfId="0" applyNumberFormat="1" applyFont="1" applyFill="1" applyBorder="1" applyAlignment="1">
      <alignment horizontal="center" vertical="center"/>
    </xf>
    <xf fontId="36" fillId="15" borderId="2" numFmtId="0" xfId="0" applyFont="1" applyFill="1" applyBorder="1" applyAlignment="1">
      <alignment horizontal="left" wrapText="1"/>
    </xf>
    <xf fontId="34" fillId="8" borderId="47" numFmtId="173" xfId="0" applyNumberFormat="1" applyFont="1" applyFill="1" applyBorder="1" applyAlignment="1">
      <alignment horizontal="center" vertical="center"/>
    </xf>
    <xf fontId="34" fillId="13" borderId="42" numFmtId="0" xfId="0" applyFont="1" applyFill="1" applyBorder="1" applyAlignment="1">
      <alignment horizontal="left" vertical="center" wrapText="1"/>
    </xf>
    <xf fontId="34" fillId="13" borderId="14" numFmtId="0" xfId="0" applyFont="1" applyFill="1" applyBorder="1" applyAlignment="1">
      <alignment horizontal="center" vertical="center"/>
    </xf>
    <xf fontId="34" fillId="13" borderId="13" numFmtId="173" xfId="0" applyNumberFormat="1" applyFont="1" applyFill="1" applyBorder="1" applyAlignment="1">
      <alignment horizontal="center" vertical="center"/>
    </xf>
    <xf fontId="33" fillId="8" borderId="42" numFmtId="0" xfId="0" applyFont="1" applyFill="1" applyBorder="1" applyAlignment="1">
      <alignment horizontal="left" vertical="center" wrapText="1"/>
    </xf>
    <xf fontId="34" fillId="8" borderId="15" numFmtId="173" xfId="0" applyNumberFormat="1" applyFont="1" applyFill="1" applyBorder="1" applyAlignment="1">
      <alignment horizontal="left" vertical="center"/>
    </xf>
    <xf fontId="34" fillId="0" borderId="42" numFmtId="0" xfId="0" applyFont="1" applyBorder="1" applyAlignment="1">
      <alignment horizontal="left" vertical="center" wrapText="1"/>
    </xf>
    <xf fontId="34" fillId="0" borderId="14" numFmtId="0" xfId="0" applyFont="1" applyBorder="1" applyAlignment="1">
      <alignment horizontal="center" vertical="center"/>
    </xf>
    <xf fontId="34" fillId="0" borderId="15" numFmtId="173" xfId="0" applyNumberFormat="1" applyFont="1" applyBorder="1" applyAlignment="1">
      <alignment horizontal="left" vertical="center"/>
    </xf>
    <xf fontId="34" fillId="13" borderId="15" numFmtId="173" xfId="0" applyNumberFormat="1" applyFont="1" applyFill="1" applyBorder="1" applyAlignment="1">
      <alignment horizontal="left" vertical="center"/>
    </xf>
    <xf fontId="34" fillId="13" borderId="25" numFmtId="0" xfId="0" applyFont="1" applyFill="1" applyBorder="1" applyAlignment="1">
      <alignment horizontal="left" vertical="center" wrapText="1"/>
    </xf>
    <xf fontId="34" fillId="13" borderId="36" numFmtId="0" xfId="0" applyFont="1" applyFill="1" applyBorder="1" applyAlignment="1">
      <alignment horizontal="center" vertical="center"/>
    </xf>
    <xf fontId="34" fillId="13" borderId="37" numFmtId="173" xfId="0" applyNumberFormat="1" applyFont="1" applyFill="1" applyBorder="1" applyAlignment="1">
      <alignment horizontal="left" vertical="center"/>
    </xf>
    <xf fontId="34" fillId="8" borderId="25" numFmtId="0" xfId="0" applyFont="1" applyFill="1" applyBorder="1" applyAlignment="1">
      <alignment horizontal="left" vertical="center" wrapText="1"/>
    </xf>
    <xf fontId="34" fillId="8" borderId="36" numFmtId="0" xfId="0" applyFont="1" applyFill="1" applyBorder="1" applyAlignment="1">
      <alignment horizontal="center" vertical="center"/>
    </xf>
    <xf fontId="34" fillId="8" borderId="37" numFmtId="173" xfId="0" applyNumberFormat="1" applyFont="1" applyFill="1" applyBorder="1" applyAlignment="1">
      <alignment horizontal="left" vertical="center"/>
    </xf>
    <xf fontId="34" fillId="8" borderId="43" numFmtId="0" xfId="0" applyFont="1" applyFill="1" applyBorder="1" applyAlignment="1">
      <alignment horizontal="left" vertical="center" wrapText="1"/>
    </xf>
    <xf fontId="34" fillId="8" borderId="16" numFmtId="0" xfId="0" applyFont="1" applyFill="1" applyBorder="1" applyAlignment="1">
      <alignment horizontal="center" vertical="center"/>
    </xf>
    <xf fontId="34" fillId="8" borderId="17" numFmtId="173" xfId="0" applyNumberFormat="1" applyFont="1" applyFill="1" applyBorder="1" applyAlignment="1">
      <alignment horizontal="left" vertical="center"/>
    </xf>
    <xf fontId="34" fillId="8" borderId="42" numFmtId="0" xfId="0" applyFont="1" applyFill="1" applyBorder="1" applyAlignment="1">
      <alignment vertical="center" wrapText="1"/>
    </xf>
    <xf fontId="34" fillId="8" borderId="15" numFmtId="173" xfId="0" applyNumberFormat="1" applyFont="1" applyFill="1" applyBorder="1" applyAlignment="1">
      <alignment horizontal="right" vertical="center"/>
    </xf>
    <xf fontId="31" fillId="0" borderId="0" numFmtId="4" xfId="0" applyNumberFormat="1" applyFont="1"/>
    <xf fontId="34" fillId="8" borderId="46" numFmtId="0" xfId="0" applyFont="1" applyFill="1" applyBorder="1" applyAlignment="1">
      <alignment vertical="center" wrapText="1"/>
    </xf>
    <xf fontId="34" fillId="8" borderId="18" numFmtId="0" xfId="0" applyFont="1" applyFill="1" applyBorder="1" applyAlignment="1">
      <alignment horizontal="center" vertical="center"/>
    </xf>
    <xf fontId="34" fillId="8" borderId="19" numFmtId="173" xfId="0" applyNumberFormat="1" applyFont="1" applyFill="1" applyBorder="1" applyAlignment="1">
      <alignment horizontal="right" vertical="center"/>
    </xf>
    <xf fontId="34" fillId="8" borderId="17" numFmtId="173" xfId="0" applyNumberFormat="1" applyFont="1" applyFill="1" applyBorder="1" applyAlignment="1">
      <alignment horizontal="right" vertical="center"/>
    </xf>
    <xf fontId="34" fillId="8" borderId="48" numFmtId="0" xfId="0" applyFont="1" applyFill="1" applyBorder="1" applyAlignment="1">
      <alignment horizontal="center" vertical="center"/>
    </xf>
    <xf fontId="34" fillId="8" borderId="49" numFmtId="173" xfId="0" applyNumberFormat="1" applyFont="1" applyFill="1" applyBorder="1" applyAlignment="1">
      <alignment horizontal="right" vertical="center"/>
    </xf>
    <xf fontId="34" fillId="8" borderId="50" numFmtId="0" xfId="0" applyFont="1" applyFill="1" applyBorder="1" applyAlignment="1">
      <alignment horizontal="center" vertical="center"/>
    </xf>
    <xf fontId="34" fillId="8" borderId="51" numFmtId="173" xfId="0" applyNumberFormat="1" applyFont="1" applyFill="1" applyBorder="1" applyAlignment="1">
      <alignment horizontal="right" vertical="center"/>
    </xf>
    <xf fontId="34" fillId="8" borderId="52" numFmtId="0" xfId="0" applyFont="1" applyFill="1" applyBorder="1" applyAlignment="1">
      <alignment horizontal="center" vertical="center"/>
    </xf>
    <xf fontId="32" fillId="14" borderId="46" numFmtId="0" xfId="0" applyFont="1" applyFill="1" applyBorder="1"/>
    <xf fontId="34" fillId="14" borderId="53" numFmtId="0" xfId="0" applyFont="1" applyFill="1" applyBorder="1" applyAlignment="1">
      <alignment horizontal="center"/>
    </xf>
    <xf fontId="34" fillId="14" borderId="54" numFmtId="173" xfId="0" applyNumberFormat="1" applyFont="1" applyFill="1" applyBorder="1" applyAlignment="1">
      <alignment horizontal="right"/>
    </xf>
    <xf fontId="33" fillId="0" borderId="0" numFmtId="0" xfId="0" applyFont="1"/>
    <xf fontId="15" fillId="0" borderId="0" numFmtId="165" xfId="0" applyNumberFormat="1" applyFont="1"/>
    <xf fontId="37" fillId="0" borderId="0" numFmtId="0" xfId="0" applyFont="1"/>
    <xf fontId="38" fillId="0" borderId="0" numFmtId="0" xfId="0" applyFont="1" applyAlignment="1">
      <alignment horizontal="center"/>
    </xf>
    <xf fontId="37" fillId="0" borderId="0" numFmtId="164" xfId="0" applyNumberFormat="1" applyFont="1" applyAlignment="1">
      <alignment horizontal="right"/>
    </xf>
    <xf fontId="39" fillId="0" borderId="0" numFmtId="0" xfId="0" applyFont="1" applyAlignment="1">
      <alignment horizontal="center"/>
    </xf>
    <xf fontId="40" fillId="0" borderId="0" numFmtId="0" xfId="0" applyFont="1" applyAlignment="1">
      <alignment horizontal="center"/>
    </xf>
    <xf fontId="41" fillId="0" borderId="0" numFmtId="0" xfId="0" applyFont="1" applyAlignment="1">
      <alignment horizontal="center"/>
    </xf>
    <xf fontId="38" fillId="4" borderId="1" numFmtId="0" xfId="0" applyFont="1" applyFill="1" applyBorder="1" applyAlignment="1">
      <alignment horizontal="center" vertical="center"/>
    </xf>
    <xf fontId="38" fillId="4" borderId="1" numFmtId="164" xfId="0" applyNumberFormat="1" applyFont="1" applyFill="1" applyBorder="1" applyAlignment="1">
      <alignment horizontal="center" wrapText="1"/>
    </xf>
    <xf fontId="38" fillId="6" borderId="1" numFmtId="0" xfId="0" applyFont="1" applyFill="1" applyBorder="1"/>
    <xf fontId="38" fillId="6" borderId="1" numFmtId="0" xfId="0" applyFont="1" applyFill="1" applyBorder="1" applyAlignment="1">
      <alignment horizontal="center"/>
    </xf>
    <xf fontId="38" fillId="6" borderId="1" numFmtId="164" xfId="0" applyNumberFormat="1" applyFont="1" applyFill="1" applyBorder="1" applyAlignment="1">
      <alignment horizontal="right"/>
    </xf>
    <xf fontId="37" fillId="0" borderId="0" numFmtId="164" xfId="0" applyNumberFormat="1" applyFont="1"/>
    <xf fontId="37" fillId="0" borderId="1" numFmtId="0" xfId="0" applyFont="1" applyBorder="1" applyAlignment="1">
      <alignment horizontal="left"/>
    </xf>
    <xf fontId="37" fillId="0" borderId="1" numFmtId="0" xfId="0" applyFont="1" applyBorder="1" applyAlignment="1">
      <alignment horizontal="center"/>
    </xf>
    <xf fontId="37" fillId="0" borderId="1" numFmtId="174" xfId="0" applyNumberFormat="1" applyFont="1" applyBorder="1" applyAlignment="1">
      <alignment horizontal="right"/>
    </xf>
    <xf fontId="37" fillId="0" borderId="1" numFmtId="0" xfId="0" applyFont="1" applyBorder="1" applyAlignment="1">
      <alignment horizontal="left" wrapText="1"/>
    </xf>
  </cellXfs>
  <cellStyles count="5">
    <cellStyle name="Normal" xfId="0" builtinId="0"/>
    <cellStyle name="Normal 4" xfId="1"/>
    <cellStyle name="Porcentaje" xfId="2" builtinId="5"/>
    <cellStyle name="Currency" xfId="3" builtinId="4"/>
    <cellStyle name="60% - Accent6" xfId="4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customXml" Target="../customXml/item1.xml"/><Relationship  Id="rId10" Type="http://schemas.openxmlformats.org/officeDocument/2006/relationships/worksheet" Target="worksheets/sheet7.xml"/><Relationship  Id="rId11" Type="http://schemas.openxmlformats.org/officeDocument/2006/relationships/worksheet" Target="worksheets/sheet8.xml"/><Relationship  Id="rId12" Type="http://schemas.openxmlformats.org/officeDocument/2006/relationships/worksheet" Target="worksheets/sheet9.xml"/><Relationship  Id="rId13" Type="http://schemas.openxmlformats.org/officeDocument/2006/relationships/worksheet" Target="worksheets/sheet10.xml"/><Relationship  Id="rId14" Type="http://schemas.openxmlformats.org/officeDocument/2006/relationships/worksheet" Target="worksheets/sheet11.xml"/><Relationship  Id="rId15" Type="http://schemas.openxmlformats.org/officeDocument/2006/relationships/worksheet" Target="worksheets/sheet12.xml"/><Relationship  Id="rId16" Type="http://schemas.openxmlformats.org/officeDocument/2006/relationships/worksheet" Target="worksheets/sheet13.xml"/><Relationship  Id="rId17" Type="http://schemas.openxmlformats.org/officeDocument/2006/relationships/worksheet" Target="worksheets/sheet14.xml"/><Relationship  Id="rId18" Type="http://schemas.openxmlformats.org/officeDocument/2006/relationships/worksheet" Target="worksheets/sheet15.xml"/><Relationship  Id="rId19" Type="http://schemas.openxmlformats.org/officeDocument/2006/relationships/worksheet" Target="worksheets/sheet16.xml"/><Relationship  Id="rId2" Type="http://schemas.openxmlformats.org/officeDocument/2006/relationships/customXml" Target="../customXml/item2.xml"/><Relationship  Id="rId20" Type="http://schemas.openxmlformats.org/officeDocument/2006/relationships/theme" Target="theme/theme1.xml"/><Relationship  Id="rId21" Type="http://schemas.openxmlformats.org/officeDocument/2006/relationships/sharedStrings" Target="sharedStrings.xml"/><Relationship  Id="rId22" Type="http://schemas.openxmlformats.org/officeDocument/2006/relationships/styles" Target="styles.xml"/><Relationship  Id="rId3" Type="http://schemas.openxmlformats.org/officeDocument/2006/relationships/customXml" Target="../customXml/item3.xml"/><Relationship  Id="rId4" Type="http://schemas.openxmlformats.org/officeDocument/2006/relationships/worksheet" Target="worksheets/sheet1.xml"/><Relationship  Id="rId5" Type="http://schemas.openxmlformats.org/officeDocument/2006/relationships/worksheet" Target="worksheets/sheet2.xml"/><Relationship  Id="rId6" Type="http://schemas.openxmlformats.org/officeDocument/2006/relationships/worksheet" Target="worksheets/sheet3.xml"/><Relationship  Id="rId7" Type="http://schemas.openxmlformats.org/officeDocument/2006/relationships/worksheet" Target="worksheets/sheet4.xml"/><Relationship  Id="rId8" Type="http://schemas.openxmlformats.org/officeDocument/2006/relationships/worksheet" Target="worksheets/sheet5.xml"/><Relationship  Id="rId9" Type="http://schemas.openxmlformats.org/officeDocument/2006/relationships/worksheet" Target="worksheets/sheet6.xml"/></Relationships>
</file>

<file path=xl/charts/_rels/chart1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5.xml" /></Relationships>
</file>

<file path=xl/charts/_rels/chart2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chartUserShapes" Target="../drawings/drawing7.xml" /></Relationships>
</file>

<file path=xl/charts/_rels/chart3.xml.rels><?xml version="1.0" encoding="UTF-8" standalone="yes"?><Relationships xmlns="http://schemas.openxmlformats.org/package/2006/relationships"><Relationship Id="rId1" Type="http://schemas.openxmlformats.org/officeDocument/2006/relationships/chartUserShapes" Target="../drawings/drawing11.xml" /></Relationships>
</file>

<file path=xl/charts/_rels/chart4.xml.rels><?xml version="1.0" encoding="UTF-8" standalone="yes"?><Relationships xmlns="http://schemas.openxmlformats.org/package/2006/relationships"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>
              <a:solidFill>
                <a:srgbClr val="002060"/>
              </a:solidFill>
            </a:endParaRPr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TRIBUNAL ADMINISTRATIVO  DE CONTRATACIONES PÚBLICAS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Recursos INGRESADOS  </a:t>
            </a:r>
            <a:endParaRPr lang="es-PA"/>
          </a:p>
          <a:p>
            <a:pPr>
              <a:defRPr sz="1600" b="1" i="0" u="none" strike="noStrike" cap="all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>
                <a:solidFill>
                  <a:srgbClr val="002060"/>
                </a:solidFill>
              </a:rPr>
              <a:t>DEL 01 DE ENERO al 30 de septiembre de 2024</a:t>
            </a:r>
            <a:endParaRPr lang="es-PA"/>
          </a:p>
        </c:rich>
      </c:tx>
      <c:layout>
        <c:manualLayout>
          <c:xMode val="edge"/>
          <c:yMode val="edge"/>
          <c:x val="0.187570"/>
          <c:y val="0.024300"/>
        </c:manualLayout>
      </c:layout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30"/>
      <c:hPercent val="50"/>
      <c:rotY val="0"/>
      <c:depthPercent val="100"/>
      <c:rAngAx val="0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307690"/>
          <c:y val="0.280450"/>
          <c:w val="0.412530"/>
          <c:h val="0.562180"/>
        </c:manualLayout>
      </c:layout>
      <c:pie3DChart>
        <c:varyColors val="1"/>
        <c:ser>
          <c:idx val="0"/>
          <c:order val="0"/>
          <c:dPt>
            <c:idx val="0"/>
            <c:bubble3D val="0"/>
            <c:spPr bwMode="auto">
              <a:prstGeom prst="rect">
                <a:avLst/>
              </a:prstGeom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Pt>
            <c:idx val="1"/>
            <c:bubble3D val="0"/>
          </c:dPt>
          <c:dPt>
            <c:idx val="2"/>
            <c:bubble3D val="0"/>
            <c:spPr bwMode="auto">
              <a:prstGeom prst="rect">
                <a:avLst/>
              </a:prstGeom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</c:spPr>
          </c:dPt>
          <c:dLbls>
            <c:dLbl>
              <c:idx val="0"/>
              <c:dLblPos val="ctr"/>
              <c:layout>
                <c:manualLayout>
                  <c:x val="0.260430"/>
                  <c:y val="-0.15215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solidFill>
                  <a:sysClr val="window" lastClr="ffffff"/>
                </a:solidFill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=112</a:t>
                    </a:r>
                    <a:endParaRPr lang="en-US"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79.43%</a:t>
                    </a:r>
                    <a:endParaRPr lang="en-US" sz="1600" b="1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ctr"/>
              <c:layout>
                <c:manualLayout>
                  <c:x val="-0.235890"/>
                  <c:y val="-0.02136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spAutoFit/>
                  </a:bodyPr>
                  <a:lstStyle/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APELACIÓN=29</a:t>
                    </a:r>
                    <a:endParaRPr/>
                  </a:p>
                  <a:p>
                    <a:pPr>
                      <a:defRPr sz="16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20.57%</a:t>
                    </a:r>
                    <a:endParaRPr lang="en-US" sz="1600" b="1">
                      <a:solidFill>
                        <a:sysClr val="windowText" lastClr="000000"/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2"/>
              <c:dLblPos val="ctr"/>
              <c:layout>
                <c:manualLayout>
                  <c:x val="0.122500"/>
                  <c:y val="-0.038500"/>
                </c:manualLayout>
              </c:layout>
              <c:separator xml:space="preserve"> </c:separator>
              <c:showBubbleSize val="0"/>
              <c:showCatName val="1"/>
              <c:showLegendKey val="0"/>
              <c:showPercent val="0"/>
              <c:showSerName val="1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spcFirstLastPara="1" vertOverflow="ellipsis" vert="horz" wrap="square" lIns="38098" tIns="19048" rIns="38098" bIns="19048" anchor="ctr" anchorCtr="1">
                    <a:noAutofit/>
                  </a:bodyPr>
                  <a:lstStyle/>
                  <a:p>
                    <a:pPr>
                      <a:defRPr sz="1400" b="1" i="0" u="none" strike="noStrike" spc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 DE RECLAMO = 3,</a:t>
                    </a:r>
                    <a:br>
                      <a:rPr lang="en-US" sz="1400">
                        <a:solidFill>
                          <a:srgbClr val="002060"/>
                        </a:solidFill>
                      </a:rPr>
                    </a:br>
                    <a:r>
                      <a:rPr lang="en-US" sz="1400">
                        <a:solidFill>
                          <a:srgbClr val="002060"/>
                        </a:solidFill>
                      </a:rPr>
                      <a:t>2.45 %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ctr"/>
            <c:separator xml:space="preserve"> </c:separator>
            <c:showBubbleSize val="0"/>
            <c:showCatName val="1"/>
            <c:showLeaderLines val="1"/>
            <c:showLegendKey val="0"/>
            <c:showPercent val="0"/>
            <c:showSerName val="1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098" tIns="19048" rIns="38098" bIns="19048" anchor="ctr" anchorCtr="1">
                <a:spAutoFit/>
              </a:bodyPr>
              <a:lstStyle/>
              <a:p>
                <a:pPr>
                  <a:defRPr sz="1400" b="1" i="0" u="none" strike="noStrike" spc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</c:dLbls>
          <c:cat>
            <c:strRef>
              <c:f>'grafica de ingresados'!$A$1:$A$3</c:f>
              <c:strCache>
                <c:ptCount val="3"/>
                <c:pt idx="0">
                  <c:v xml:space="preserve">IMPUGNACIÓN </c:v>
                </c:pt>
                <c:pt idx="1">
                  <c:v xml:space="preserve"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103</c:v>
                </c:pt>
                <c:pt idx="1">
                  <c:v>24</c:v>
                </c:pt>
              </c:numCache>
            </c:numRef>
          </c:val>
        </c:ser>
        <c:dLbls>
          <c:dLblPos val="ctr"/>
          <c:separator xml:space="preserve"> </c:separator>
          <c:showBubbleSize val="0"/>
          <c:showCatName val="1"/>
          <c:showLeaderLines val="1"/>
          <c:showLegendKey val="0"/>
          <c:showPercent val="0"/>
          <c:showSerName val="1"/>
          <c:showVal val="1"/>
        </c:dLbls>
      </c:pie3DChart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 paperSize="9"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layout/>
      <c:overlay val="0"/>
      <c:spPr bwMode="auto"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 bwMode="auto">
        <a:prstGeom prst="rect">
          <a:avLst/>
        </a:prstGeom>
        <a:noFill/>
        <a:ln>
          <a:noFill/>
        </a:ln>
        <a:effectLst/>
      </c:spPr>
    </c:floor>
    <c:sideWall>
      <c:thickness val="0"/>
      <c:spPr bwMode="auto">
        <a:prstGeom prst="rect">
          <a:avLst/>
        </a:prstGeom>
        <a:noFill/>
        <a:ln>
          <a:noFill/>
        </a:ln>
        <a:effectLst/>
      </c:spPr>
    </c:sideWall>
    <c:backWall>
      <c:thickness val="0"/>
      <c:spPr bwMode="auto"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0.005571"/>
                  <c:y val="-0.06604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0.011142"/>
                  <c:y val="-0.06865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17913"/>
                  <c:y val="-0.07573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3"/>
              <c:layout>
                <c:manualLayout>
                  <c:x val="0.013542"/>
                  <c:y val="-0.022996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4"/>
              <c:layout>
                <c:manualLayout>
                  <c:x val="0.009285"/>
                  <c:y val="-0.04678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5"/>
              <c:layout>
                <c:manualLayout>
                  <c:x val="0.009285"/>
                  <c:y val="-0.01926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6"/>
              <c:layout>
                <c:manualLayout>
                  <c:x val="0.018570"/>
                  <c:y val="-0.057792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1814114.7</c:v>
                </c:pt>
                <c:pt idx="3">
                  <c:v>0</c:v>
                </c:pt>
                <c:pt idx="4">
                  <c:v>0</c:v>
                </c:pt>
                <c:pt idx="5">
                  <c:v>11576715.64</c:v>
                </c:pt>
                <c:pt idx="6">
                  <c:v>0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79488"/>
        <c:axId val="10568128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 bwMode="auto"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 bwMode="auto"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blipFill>
      <a:blip r:embed="rId1"/>
      <a:tile algn="tl" flip="none" sx="100000" sy="100000" tx="0" ty="0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Septiembre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"/>
          <c:y val="0.015830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093877"/>
          <c:y val="0.291693"/>
          <c:w val="0.841911"/>
          <c:h val="0.603036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</c:dPt>
          <c:dPt>
            <c:idx val="1"/>
            <c:bubble3D val="0"/>
            <c:explosion val="0"/>
          </c:dPt>
          <c:dLbls>
            <c:dLbl>
              <c:idx val="0"/>
              <c:dLblPos val="bestFit"/>
              <c:layout>
                <c:manualLayout>
                  <c:x val="0.126300"/>
                  <c:y val="0.07264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spPr bwMode="auto">
                <a:prstGeom prst="rect">
                  <a:avLst/>
                </a:prstGeom>
                <a:noFill/>
                <a:ln>
                  <a:noFill/>
                </a:ln>
                <a:effectLst/>
              </c:spPr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=112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79.43%</a:t>
                    </a:r>
                    <a:endParaRPr lang="en-US"/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>
              <c:idx val="1"/>
              <c:dLblPos val="bestFit"/>
              <c:layout>
                <c:manualLayout>
                  <c:x val="-0.038980"/>
                  <c:y val="-0.002620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  <c:tx>
                <c:rich>
                  <a:bodyPr/>
                  <a:lstStyle/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=29</a:t>
                    </a:r>
                    <a:endParaRPr lang="en-US"/>
                  </a:p>
                  <a:p>
                    <a:pPr>
                      <a:defRPr/>
                    </a:pP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20.57 %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extLst>
                <c:ext uri="{CE6537A1-D6FC-4f65-9D91-7224C49458BB}">
                  <c15:showDataLabelsRange val="0"/>
                </c:ext>
              </c:extLst>
            </c:dLbl>
            <c:dLblPos val="bestFit"/>
            <c:showBubbleSize val="0"/>
            <c:showCatName val="0"/>
            <c:showLeaderLines val="1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73</c:v>
                </c:pt>
                <c:pt idx="1">
                  <c:v>28</c:v>
                </c:pt>
              </c:numCache>
            </c:numRef>
          </c:val>
        </c:ser>
        <c:dLbls>
          <c:dLblPos val="bestFit"/>
          <c:showBubbleSize val="0"/>
          <c:showCatName val="0"/>
          <c:showLeaderLines val="1"/>
          <c:showLegendKey val="0"/>
          <c:showPercent val="0"/>
          <c:showSerName val="0"/>
          <c:showVal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8240"/>
          <c:y val="0.902090"/>
          <c:w val="0.339871"/>
          <c:h val="0.070433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 bwMode="auto"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l="0.69999999999999996" r="0.69999999999999996" t="0.75" b="0.75" header="0.29999999999999999" footer="0.29999999999999999"/>
    <c:pageSetup orientation="landscape"/>
  </c:printSettings>
  <c:userShapes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4="http://schemas.microsoft.com/office/drawing/2007/8/2/chart"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mc="http://schemas.openxmlformats.org/markup-compatibility/2006" xmlns:c15="http://schemas.microsoft.com/office/drawing/2012/chart" xmlns:c14="http://schemas.microsoft.com/office/drawing/2007/8/2/chart" xmlns:c16r2="http://schemas.microsoft.com/office/drawing/2015/06/chart">
  <c:date1904 val="0"/>
  <c:lang val="es-ES"/>
  <c:roundedCorners val="0"/>
  <mc:AlternateContent>
    <mc:Choice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 bwMode="auto"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 bwMode="auto">
        <a:prstGeom prst="rect">
          <a:avLst/>
        </a:prstGeom>
        <a:noFill/>
        <a:ln w="25400">
          <a:noFill/>
        </a:ln>
      </c:spPr>
    </c:sideWall>
    <c:backWall>
      <c:thickness val="0"/>
      <c:spPr bwMode="auto"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 bwMode="auto"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invertIfNegative val="0"/>
            <c:bubble3D val="0"/>
            <c:spPr bwMode="auto"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0"/>
              <c:layout>
                <c:manualLayout>
                  <c:x val="-0.007273"/>
                  <c:y val="0.307021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1"/>
              <c:layout>
                <c:manualLayout>
                  <c:x val="-0.000545"/>
                  <c:y val="0.154144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dLbl>
              <c:idx val="2"/>
              <c:layout>
                <c:manualLayout>
                  <c:x val="0.073954"/>
                  <c:y val="-0.067297"/>
                </c:manualLayout>
              </c:layout>
              <c:showBubbleSize val="0"/>
              <c:showCatName val="0"/>
              <c:showLegendKey val="0"/>
              <c:showPercent val="0"/>
              <c:showSerName val="0"/>
              <c:showVal val="1"/>
            </c:dLbl>
            <c:showBubbleSize val="0"/>
            <c:showCatName val="0"/>
            <c:showLeaderLines val="0"/>
            <c:showLegendKey val="0"/>
            <c:showPercent val="0"/>
            <c:showSerName val="0"/>
            <c:showVal val="1"/>
            <c:spPr bwMode="auto">
              <a:prstGeom prst="rect">
                <a:avLst/>
              </a:prstGeom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</c:ser>
        <c:dLbls>
          <c:showBubbleSize val="0"/>
          <c:showCatName val="0"/>
          <c:showLeaderLines val="0"/>
          <c:showLegendKey val="0"/>
          <c:showPercent val="0"/>
          <c:showSerName val="0"/>
          <c:showVal val="0"/>
        </c:dLbls>
        <c:gapWidth val="150"/>
        <c:shape val="box"/>
        <c:axId val="105616896"/>
        <c:axId val="105618432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l="0.69999999999999996" r="0.69999999999999996" t="0.75" b="0.75" header="0.29999999999999999" footer="0.29999999999999999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 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7.xml.rels><?xml version="1.0" encoding="UTF-8" standalone="yes"?><Relationships xmlns="http://schemas.openxmlformats.org/package/2006/relationships"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/>
        <xdr:cNvPicPr/>
      </xdr:nvPicPr>
      <xdr:blipFill>
        <a:blip r:embed="rId1"/>
        <a:stretch/>
      </xdr:blipFill>
      <xdr:spPr bwMode="auto">
        <a:xfrm flipH="0" flipV="0"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220660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4444" y="682544"/>
          <a:ext cx="944105" cy="861931"/>
        </a:xfrm>
        <a:prstGeom prst="rect">
          <a:avLst/>
        </a:prstGeom>
      </xdr:spPr>
    </xdr:pic>
    <xdr:clientData/>
  </xdr:twoCellAnchor>
</xdr:wsDr>
</file>

<file path=xl/drawings/drawing11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0.013729999999999999</cdr:x>
      <cdr:y>0.04761</cdr:y>
    </cdr:from>
    <cdr:to>
      <cdr:x>0.18276999999999999</cdr:x>
      <cdr:y>0.25201000000000001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12893" y="292963"/>
          <a:ext cx="1389521" cy="1257704"/>
        </a:xfrm>
        <a:prstGeom prst="rect">
          <a:avLst/>
        </a:prstGeom>
      </cdr:spPr>
    </cdr:pic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8220074" cy="5848349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>
      <xdr:nvGraphicFramePr>
        <xdr:cNvPr id="2" name="1 Gráfico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>
      <xdr:nvSpPr>
        <xdr:cNvPr id="3" name="2 CuadroTexto"/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/>
        <xdr:cNvPicPr/>
      </xdr:nvPicPr>
      <xdr:blipFill>
        <a:blip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/>
        <xdr:cNvPicPr/>
      </xdr:nvPicPr>
      <xdr:blipFill>
        <a:blip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0.0112</cdr:x>
      <cdr:y>0.055149999999999998</cdr:y>
    </cdr:from>
    <cdr:to>
      <cdr:x>0.17155999999999999</cdr:x>
      <cdr:y>0.31849</cdr:y>
    </cdr:to>
    <cdr:pic>
      <cdr:nvPicPr>
        <cdr:cNvPr id="3" name="Imagen 2"/>
        <cdr:cNvPicPr/>
      </cdr:nvPicPr>
      <cdr:blipFill>
        <a:blip r:embed="rId1"/>
        <a:stretch/>
      </cdr:blipFill>
      <cdr:spPr bwMode="auto">
        <a:xfrm>
          <a:off x="120993" y="426582"/>
          <a:ext cx="1733122" cy="2036751"/>
        </a:xfrm>
        <a:prstGeom prst="rect">
          <a:avLst/>
        </a:prstGeom>
      </cdr:spPr>
    </cdr:pic>
  </cdr:relSizeAnchor>
  <cdr:relSizeAnchor>
    <cdr:from>
      <cdr:x>0.02938</cdr:x>
      <cdr:y>0.86853999999999998</cdr:y>
    </cdr:from>
    <cdr:to>
      <cdr:x>0.61221999999999999</cdr:x>
      <cdr:y>0.98782999999999999</cdr:y>
    </cdr:to>
    <cdr:sp>
      <cdr:nvSpPr>
        <cdr:cNvPr id="7" name="Rectángulo 6"/>
        <cdr:cNvSpPr/>
      </cdr:nvSpPr>
      <cdr:spPr bwMode="auto">
        <a:xfrm>
          <a:off x="309321" y="6342513"/>
          <a:ext cx="6136315" cy="871087"/>
        </a:xfrm>
        <a:prstGeom prst="rect">
          <a:avLst/>
        </a:prstGeom>
        <a:solidFill>
          <a:sysClr val="window" lastClr="FFFFFF"/>
        </a:solidFill>
      </cdr:spPr>
      <c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cdr:style>
      <cdr:txBody>
        <a:bodyPr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63496</xdr:rowOff>
    </xdr:to>
    <xdr:graphicFrame>
      <xdr:nvGraphicFramePr>
        <xdr:cNvPr id="3" name="Gráfico 2"/>
        <xdr:cNvGraphicFramePr>
          <a:graphicFrameLocks xmlns:a="http://schemas.openxmlformats.org/drawingml/2006/main"/>
        </xdr:cNvGraphicFramePr>
      </xdr:nvGraphicFramePr>
      <xdr:xfrm>
        <a:off x="0" y="0"/>
        <a:ext cx="10525122" cy="6940548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twoCell">
    <xdr:from>
      <xdr:col>0</xdr:col>
      <xdr:colOff>371473</xdr:colOff>
      <xdr:row>33</xdr:row>
      <xdr:rowOff>76199</xdr:rowOff>
    </xdr:from>
    <xdr:to>
      <xdr:col>7</xdr:col>
      <xdr:colOff>238124</xdr:colOff>
      <xdr:row>37</xdr:row>
      <xdr:rowOff>114299</xdr:rowOff>
    </xdr:to>
    <xdr:sp>
      <xdr:nvSpPr>
        <xdr:cNvPr id="20152538" name=""/>
        <xdr:cNvSpPr txBox="1"/>
      </xdr:nvSpPr>
      <xdr:spPr bwMode="auto">
        <a:xfrm flipH="0" flipV="0">
          <a:off x="371474" y="6048374"/>
          <a:ext cx="6086474" cy="761999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upright="0" compatLnSpc="0"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B/196,598,774,90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141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7.xml><?xml version="1.0" encoding="utf-8"?>
<c:userShapes xmlns:c="http://schemas.openxmlformats.org/drawingml/2006/chart" xmlns:cdr="http://schemas.openxmlformats.org/drawingml/2006/chartDrawing" xmlns:a="http://schemas.openxmlformats.org/drawingml/2006/main" xmlns:r="http://schemas.openxmlformats.org/officeDocument/2006/relationships">
  <cdr:relSizeAnchor>
    <cdr:from>
      <cdr:x>0.34643000000000002</cdr:x>
      <cdr:y>0.80996000000000001</cdr:y>
    </cdr:from>
    <cdr:to>
      <cdr:x>0.40416999999999997</cdr:x>
      <cdr:y>0.88571</cdr:y>
    </cdr:to>
    <cdr:sp>
      <cdr:nvSpPr>
        <cdr:cNvPr id="2" name="CuadroTexto 1"/>
        <cdr:cNvSpPr txBox="1"/>
      </cdr:nvSpPr>
      <cdr:spPr bwMode="auto">
        <a:xfrm>
          <a:off x="2686005" y="5805441"/>
          <a:ext cx="447679" cy="542943"/>
        </a:xfrm>
        <a:prstGeom prst="rect">
          <a:avLst/>
        </a:prstGeom>
      </cdr:spPr>
      <cdr:txBody>
        <a:bodyPr vertOverflow="clip" wrap="none" rtlCol="0"/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>
      <xdr:nvGraphicFramePr>
        <xdr:cNvPr id="2" name="Gráfico 1"/>
        <xdr:cNvGraphicFramePr>
          <a:graphicFrameLocks xmlns:a="http://schemas.openxmlformats.org/drawingml/2006/main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>
      <xdr:nvSpPr>
        <xdr:cNvPr id="3" name="CuadroTexto 2"/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>
      <xdr:nvSpPr>
        <xdr:cNvPr id="4" name="CuadroTexto 3"/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>
      <xdr:nvSpPr>
        <xdr:cNvPr id="5" name="CuadroTexto 4"/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>
      <xdr:nvSpPr>
        <xdr:cNvPr id="6" name="CuadroTexto 5"/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>
      <xdr:nvSpPr>
        <xdr:cNvPr id="7" name="CuadroTexto 6"/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>
      <xdr:nvSpPr>
        <xdr:cNvPr id="8" name="CuadroTexto 7"/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/>
        <xdr:cNvPicPr/>
      </xdr:nvPicPr>
      <xdr:blipFill>
        <a:blip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0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6.xml"/></Relationships>
</file>

<file path=xl/worksheets/_rels/sheet1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8.xml"/></Relationships>
</file>

<file path=xl/worksheets/_rels/sheet12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9.xml"/></Relationships>
</file>

<file path=xl/worksheets/_rels/sheet13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0.xml"/></Relationships>
</file>

<file path=xl/worksheets/_rels/sheet14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2.xml"/></Relationships>
</file>

<file path=xl/worksheets/_rels/sheet15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3.xml"/></Relationships>
</file>

<file path=xl/worksheets/_rels/sheet1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4.xml"/></Relationships>
</file>

<file path=xl/worksheets/_rels/sheet6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_rels/sheet7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2.xml"/></Relationships>
</file>

<file path=xl/worksheets/_rels/sheet8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3.xml"/></Relationships>
</file>

<file path=xl/worksheets/_rels/sheet9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C4" activeCellId="0" sqref="C4"/>
    </sheetView>
  </sheetViews>
  <sheetFormatPr baseColWidth="10" defaultColWidth="11.42578125" defaultRowHeight="14.25"/>
  <cols>
    <col customWidth="1" min="1" max="1" style="1" width="6.28515625"/>
    <col customWidth="1" min="2" max="2" style="1" width="39.85546875"/>
    <col customWidth="1" min="3" max="3" style="1" width="25"/>
    <col customWidth="1" min="4" max="4" style="1" width="14.140625"/>
    <col min="5" max="16384" style="1" width="11.42578125"/>
  </cols>
  <sheetData>
    <row r="1" ht="18.75">
      <c r="B1" s="2" t="s">
        <v>0</v>
      </c>
      <c r="C1" s="2"/>
      <c r="D1" s="2"/>
      <c r="E1" s="2"/>
    </row>
    <row r="2" ht="18.75">
      <c r="B2" s="2" t="s">
        <v>1</v>
      </c>
      <c r="C2" s="2"/>
      <c r="D2" s="2"/>
      <c r="E2" s="2"/>
    </row>
    <row r="3">
      <c r="B3" s="3"/>
      <c r="C3" s="3"/>
      <c r="D3" s="3"/>
      <c r="E3" s="3"/>
    </row>
    <row r="4" ht="18.75">
      <c r="B4" s="4" t="s">
        <v>2</v>
      </c>
      <c r="C4" s="3"/>
      <c r="D4" s="3"/>
      <c r="E4" s="3"/>
    </row>
    <row r="5">
      <c r="B5" s="4"/>
      <c r="C5" s="3"/>
      <c r="D5" s="3"/>
      <c r="E5" s="3"/>
    </row>
    <row r="6" ht="18.75">
      <c r="B6" s="4" t="s">
        <v>3</v>
      </c>
      <c r="C6" s="3"/>
      <c r="D6" s="3"/>
      <c r="E6" s="3"/>
    </row>
    <row r="7">
      <c r="B7" s="5"/>
    </row>
    <row r="9" ht="18.75">
      <c r="B9" s="6" t="s">
        <v>4</v>
      </c>
      <c r="C9" s="6" t="s">
        <v>5</v>
      </c>
      <c r="D9" s="7" t="s">
        <v>6</v>
      </c>
    </row>
    <row r="10" ht="18.75">
      <c r="B10" s="3" t="s">
        <v>7</v>
      </c>
      <c r="C10" s="8">
        <v>147</v>
      </c>
      <c r="D10" s="9">
        <f>+C10/$C$16</f>
        <v>0.80769230769230771</v>
      </c>
    </row>
    <row r="11">
      <c r="B11" s="3"/>
      <c r="C11" s="10"/>
      <c r="D11" s="9"/>
    </row>
    <row r="12" ht="18.75">
      <c r="B12" s="3" t="s">
        <v>8</v>
      </c>
      <c r="C12" s="10">
        <v>31</v>
      </c>
      <c r="D12" s="9">
        <f>+C12/$C$16</f>
        <v>0.17032967032967034</v>
      </c>
    </row>
    <row r="13">
      <c r="B13" s="3"/>
      <c r="C13" s="10"/>
      <c r="D13" s="9"/>
    </row>
    <row r="14" ht="18.75">
      <c r="B14" s="3" t="s">
        <v>9</v>
      </c>
      <c r="C14" s="10">
        <v>4</v>
      </c>
      <c r="D14" s="9">
        <f>+C14/$C$16</f>
        <v>2.197802197802198e-002</v>
      </c>
    </row>
    <row r="15">
      <c r="C15" s="11"/>
      <c r="D15" s="12"/>
    </row>
    <row r="16" ht="18.75">
      <c r="B16" s="13" t="s">
        <v>10</v>
      </c>
      <c r="C16" s="6">
        <f>SUM(C10:C14)</f>
        <v>182</v>
      </c>
      <c r="D16" s="14">
        <f>SUM(D10:D14)</f>
        <v>1</v>
      </c>
    </row>
    <row r="19" ht="18.75">
      <c r="B19" s="6" t="s">
        <v>11</v>
      </c>
      <c r="C19" s="6" t="s">
        <v>5</v>
      </c>
      <c r="D19" s="7" t="s">
        <v>6</v>
      </c>
    </row>
    <row r="20" ht="18.75">
      <c r="B20" s="3" t="s">
        <v>12</v>
      </c>
      <c r="C20" s="8">
        <v>122</v>
      </c>
      <c r="D20" s="9">
        <f>+C20/$C$26</f>
        <v>0.67032967032967028</v>
      </c>
    </row>
    <row r="21">
      <c r="B21" s="3"/>
      <c r="C21" s="10"/>
      <c r="D21" s="9"/>
    </row>
    <row r="22" ht="18.75">
      <c r="B22" s="3" t="s">
        <v>13</v>
      </c>
      <c r="C22" s="10">
        <v>58</v>
      </c>
      <c r="D22" s="9">
        <f>+C22/$C$26</f>
        <v>0.31868131868131866</v>
      </c>
    </row>
    <row r="23">
      <c r="B23" s="3"/>
      <c r="C23" s="10"/>
      <c r="D23" s="9"/>
    </row>
    <row r="24" ht="18.75">
      <c r="B24" s="3" t="s">
        <v>14</v>
      </c>
      <c r="C24" s="10">
        <v>2</v>
      </c>
      <c r="D24" s="9">
        <f>+C24/$C$26</f>
        <v>1.098901098901099e-002</v>
      </c>
      <c r="E24" s="1" t="s">
        <v>15</v>
      </c>
    </row>
    <row r="25">
      <c r="C25" s="15"/>
      <c r="D25" s="12"/>
    </row>
    <row r="26" ht="18.75">
      <c r="B26" s="6" t="s">
        <v>10</v>
      </c>
      <c r="C26" s="6">
        <f>SUM(C20:C24)</f>
        <v>182</v>
      </c>
      <c r="D26" s="16">
        <f>SUM(D20:D24)</f>
        <v>0.99999999999999989</v>
      </c>
    </row>
    <row r="27">
      <c r="B27" s="5"/>
      <c r="C27" s="17"/>
      <c r="D27" s="18"/>
    </row>
    <row r="28">
      <c r="B28" s="5"/>
      <c r="C28" s="17"/>
      <c r="D28" s="18"/>
    </row>
    <row r="30">
      <c r="C30" s="19"/>
      <c r="D30" s="19"/>
      <c r="E30" s="19"/>
    </row>
    <row r="31" ht="37.5">
      <c r="B31" s="20" t="s">
        <v>16</v>
      </c>
      <c r="C31" s="6" t="s">
        <v>5</v>
      </c>
      <c r="D31" s="7" t="s">
        <v>6</v>
      </c>
    </row>
    <row r="32" ht="18.75">
      <c r="B32" s="21" t="s">
        <v>17</v>
      </c>
      <c r="C32" s="22"/>
      <c r="D32" s="21"/>
    </row>
    <row r="33" ht="18.75">
      <c r="B33" s="21" t="s">
        <v>18</v>
      </c>
      <c r="C33" s="22"/>
      <c r="D33" s="21"/>
    </row>
    <row r="34" ht="18.75">
      <c r="B34" s="21" t="s">
        <v>19</v>
      </c>
      <c r="C34" s="22"/>
      <c r="D34" s="21"/>
    </row>
    <row r="35" ht="18.75">
      <c r="B35" s="21" t="s">
        <v>20</v>
      </c>
      <c r="C35" s="22"/>
      <c r="D35" s="21"/>
    </row>
    <row r="36" ht="18.75">
      <c r="B36" s="21" t="s">
        <v>21</v>
      </c>
      <c r="C36" s="22"/>
      <c r="D36" s="21"/>
    </row>
    <row r="37" ht="18.75">
      <c r="B37" s="21" t="s">
        <v>22</v>
      </c>
      <c r="C37" s="22"/>
      <c r="D37" s="21"/>
    </row>
    <row r="38" ht="18.75">
      <c r="B38" s="21" t="s">
        <v>23</v>
      </c>
      <c r="C38" s="22"/>
      <c r="D38" s="21"/>
    </row>
    <row r="39" ht="18.75">
      <c r="B39" s="6" t="s">
        <v>10</v>
      </c>
      <c r="C39" s="6">
        <f>SUM(C32:C38)</f>
        <v>0</v>
      </c>
      <c r="D39" s="16">
        <f>SUM(D33:D37)</f>
        <v>0</v>
      </c>
    </row>
    <row r="40">
      <c r="B40" s="17"/>
      <c r="C40" s="17"/>
      <c r="D40" s="17"/>
      <c r="E40" s="17"/>
    </row>
    <row r="41">
      <c r="B41" s="17"/>
      <c r="C41" s="17"/>
      <c r="D41" s="17"/>
      <c r="E41" s="17"/>
    </row>
    <row r="43" ht="18.75">
      <c r="B43" s="23" t="s">
        <v>24</v>
      </c>
      <c r="C43" s="24" t="s">
        <v>5</v>
      </c>
      <c r="D43" s="25" t="s">
        <v>6</v>
      </c>
    </row>
    <row r="44" ht="18.75">
      <c r="B44" s="26" t="s">
        <v>25</v>
      </c>
      <c r="C44" s="27">
        <f>SUM(C45:C53)</f>
        <v>122</v>
      </c>
      <c r="D44" s="28">
        <f>+C44/C56</f>
        <v>0.67032967032967028</v>
      </c>
    </row>
    <row r="45" ht="18.75">
      <c r="B45" s="21" t="s">
        <v>26</v>
      </c>
      <c r="C45" s="22">
        <v>21</v>
      </c>
      <c r="D45" s="29">
        <f t="shared" ref="D45:D53" si="0">+C45/$C$44</f>
        <v>0.1721311475409836</v>
      </c>
    </row>
    <row r="46" ht="18.75">
      <c r="B46" s="21" t="s">
        <v>27</v>
      </c>
      <c r="C46" s="22">
        <v>36</v>
      </c>
      <c r="D46" s="29">
        <f t="shared" si="0"/>
        <v>0.29508196721311475</v>
      </c>
    </row>
    <row r="47" ht="18.75">
      <c r="B47" s="21" t="s">
        <v>28</v>
      </c>
      <c r="C47" s="22">
        <v>4</v>
      </c>
      <c r="D47" s="29">
        <f t="shared" si="0"/>
        <v>3.2786885245901641e-002</v>
      </c>
    </row>
    <row r="48" ht="18.75">
      <c r="B48" s="21" t="s">
        <v>29</v>
      </c>
      <c r="C48" s="22">
        <v>11</v>
      </c>
      <c r="D48" s="29">
        <f t="shared" si="0"/>
        <v>9.0163934426229511e-002</v>
      </c>
    </row>
    <row r="49" ht="18.75">
      <c r="B49" s="21" t="s">
        <v>30</v>
      </c>
      <c r="C49" s="22">
        <v>5</v>
      </c>
      <c r="D49" s="29">
        <f t="shared" si="0"/>
        <v>4.0983606557377046e-002</v>
      </c>
    </row>
    <row r="50" ht="18.75">
      <c r="B50" s="21" t="s">
        <v>31</v>
      </c>
      <c r="C50" s="22">
        <v>1</v>
      </c>
      <c r="D50" s="29">
        <f t="shared" si="0"/>
        <v>8.1967213114754103e-003</v>
      </c>
    </row>
    <row r="51" ht="18.75">
      <c r="B51" s="21" t="s">
        <v>32</v>
      </c>
      <c r="C51" s="22">
        <v>1</v>
      </c>
      <c r="D51" s="29">
        <f t="shared" si="0"/>
        <v>8.1967213114754103e-003</v>
      </c>
    </row>
    <row r="52" ht="18.75">
      <c r="B52" s="21" t="s">
        <v>33</v>
      </c>
      <c r="C52" s="22">
        <v>42</v>
      </c>
      <c r="D52" s="29">
        <f t="shared" si="0"/>
        <v>0.34426229508196721</v>
      </c>
      <c r="K52" s="30"/>
    </row>
    <row r="53" ht="18.75">
      <c r="B53" s="21" t="s">
        <v>34</v>
      </c>
      <c r="C53" s="22">
        <v>1</v>
      </c>
      <c r="D53" s="29">
        <f t="shared" si="0"/>
        <v>8.1967213114754103e-003</v>
      </c>
      <c r="K53" s="30"/>
    </row>
    <row r="54" ht="18.75">
      <c r="B54" s="26" t="s">
        <v>35</v>
      </c>
      <c r="C54" s="27">
        <v>58</v>
      </c>
      <c r="D54" s="28">
        <f>+C54/C56</f>
        <v>0.31868131868131866</v>
      </c>
    </row>
    <row r="55" ht="18.75">
      <c r="B55" s="26" t="s">
        <v>36</v>
      </c>
      <c r="C55" s="27">
        <v>2</v>
      </c>
      <c r="D55" s="28">
        <f>+C55/C56</f>
        <v>1.098901098901099e-002</v>
      </c>
    </row>
    <row r="56" ht="18.75">
      <c r="B56" s="31" t="s">
        <v>10</v>
      </c>
      <c r="C56" s="32">
        <f>+C44+C54+C55</f>
        <v>182</v>
      </c>
      <c r="D56" s="33">
        <f>+D44+D54+D55</f>
        <v>0.99999999999999989</v>
      </c>
    </row>
    <row r="60" ht="37.5">
      <c r="B60" s="20" t="s">
        <v>37</v>
      </c>
      <c r="C60" s="6" t="s">
        <v>38</v>
      </c>
      <c r="D60" s="34" t="s">
        <v>5</v>
      </c>
    </row>
    <row r="61" ht="18.75">
      <c r="B61" s="21" t="s">
        <v>39</v>
      </c>
      <c r="C61" s="35">
        <v>782491329.09000003</v>
      </c>
      <c r="D61" s="22">
        <v>25</v>
      </c>
    </row>
    <row r="62">
      <c r="B62" s="21"/>
      <c r="C62" s="35"/>
      <c r="D62" s="22"/>
    </row>
    <row r="63" ht="18.75">
      <c r="B63" s="21" t="s">
        <v>40</v>
      </c>
      <c r="C63" s="35">
        <v>441115.41999999998</v>
      </c>
      <c r="D63" s="22">
        <v>18</v>
      </c>
    </row>
    <row r="64">
      <c r="B64" s="21"/>
      <c r="C64" s="35"/>
      <c r="D64" s="22"/>
    </row>
    <row r="65">
      <c r="B65" s="21" t="s">
        <v>41</v>
      </c>
      <c r="C65" s="35">
        <v>8708655.5999999996</v>
      </c>
      <c r="D65" s="22">
        <v>19</v>
      </c>
    </row>
    <row r="66">
      <c r="B66" s="21"/>
      <c r="C66" s="35"/>
      <c r="D66" s="22"/>
    </row>
    <row r="67">
      <c r="B67" s="21" t="s">
        <v>42</v>
      </c>
      <c r="C67" s="35">
        <v>14000000</v>
      </c>
      <c r="D67" s="22">
        <v>4</v>
      </c>
    </row>
    <row r="68">
      <c r="B68" s="21"/>
      <c r="C68" s="35"/>
      <c r="D68" s="22"/>
    </row>
    <row r="69">
      <c r="B69" s="21" t="s">
        <v>43</v>
      </c>
      <c r="C69" s="35">
        <v>34397659.659999996</v>
      </c>
      <c r="D69" s="22">
        <v>2</v>
      </c>
    </row>
    <row r="70">
      <c r="B70" s="21"/>
      <c r="C70" s="35"/>
      <c r="D70" s="22"/>
    </row>
    <row r="71">
      <c r="B71" s="21" t="s">
        <v>44</v>
      </c>
      <c r="C71" s="35">
        <v>8600711.4000000004</v>
      </c>
      <c r="D71" s="22">
        <v>6</v>
      </c>
    </row>
    <row r="72">
      <c r="B72" s="21"/>
      <c r="C72" s="35"/>
      <c r="D72" s="22"/>
    </row>
    <row r="73">
      <c r="B73" s="21" t="s">
        <v>45</v>
      </c>
      <c r="C73" s="35">
        <v>56929729.670000002</v>
      </c>
      <c r="D73" s="22">
        <v>108</v>
      </c>
    </row>
    <row r="74">
      <c r="B74" s="6" t="s">
        <v>10</v>
      </c>
      <c r="C74" s="36">
        <f>SUM(C61:C73)</f>
        <v>905569200.83999991</v>
      </c>
      <c r="D74" s="6">
        <f>SUM(D61:D73)</f>
        <v>182</v>
      </c>
    </row>
    <row r="75">
      <c r="C75" s="37"/>
      <c r="D75" s="19"/>
    </row>
    <row r="76">
      <c r="C76" s="38"/>
      <c r="D76" s="19"/>
    </row>
    <row r="77">
      <c r="C77" s="38"/>
    </row>
  </sheetData>
  <sortState ref="B47:D56">
    <sortCondition ref="B47:B56"/>
  </sortState>
  <mergeCells count="4">
    <mergeCell ref="B1:E1"/>
    <mergeCell ref="B2:E2"/>
    <mergeCell ref="B40:E40"/>
    <mergeCell ref="B41:E41"/>
  </mergeCells>
  <printOptions headings="0" gridLines="0"/>
  <pageMargins left="0" right="0" top="0" bottom="0" header="0" footer="0"/>
  <pageSetup paperSize="9" scale="100" fitToWidth="1" fitToHeight="1" pageOrder="downThenOver" orientation="portrait" usePrinterDefaults="1" blackAndWhite="0" draft="0" cellComments="none" useFirstPageNumber="0" errors="displayed" horizontalDpi="2147483648" verticalDpi="2147483648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75" workbookViewId="0">
      <selection activeCell="U36" activeCellId="0" sqref="U36"/>
    </sheetView>
  </sheetViews>
  <sheetFormatPr baseColWidth="10" defaultRowHeight="14.25"/>
  <cols>
    <col customWidth="1" min="1" max="1" width="20.7109375"/>
    <col customWidth="1" min="4" max="4" width="15.42578125"/>
  </cols>
  <sheetData>
    <row r="1">
      <c r="A1" t="s">
        <v>220</v>
      </c>
      <c r="B1">
        <v>112</v>
      </c>
    </row>
    <row r="2">
      <c r="A2" t="s">
        <v>221</v>
      </c>
      <c r="B2">
        <v>29</v>
      </c>
    </row>
    <row r="3">
      <c r="D3" s="236"/>
    </row>
    <row r="4">
      <c r="D4" s="236"/>
    </row>
  </sheetData>
  <printOptions headings="0" gridLines="0" horizontalCentered="1" verticalCentered="1"/>
  <pageMargins left="0" right="0" top="0" bottom="0" header="0" footer="0"/>
  <pageSetup paperSize="5" scale="9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N34" activeCellId="0" sqref="N34"/>
    </sheetView>
  </sheetViews>
  <sheetFormatPr baseColWidth="10" defaultRowHeight="14.25"/>
  <cols>
    <col customWidth="1" min="2" max="2" width="18.5703125"/>
    <col customWidth="1" min="3" max="3" width="13.7109375"/>
  </cols>
  <sheetData>
    <row r="2">
      <c r="B2" t="e">
        <f t="shared" ref="B2:B3" si="1">+'tipo de acto'!#REF!</f>
        <v>#REF!</v>
      </c>
      <c r="C2" s="236" t="e">
        <f t="shared" ref="C2:C3" si="2">+'tipo de acto'!#REF!</f>
        <v>#REF!</v>
      </c>
    </row>
    <row r="3">
      <c r="B3" t="e">
        <f t="shared" si="1"/>
        <v>#REF!</v>
      </c>
      <c r="C3" s="236" t="e">
        <f t="shared" si="2"/>
        <v>#REF!</v>
      </c>
    </row>
    <row r="4">
      <c r="B4" t="str">
        <f>+'tipo de acto'!B11</f>
        <v xml:space="preserve">Contratación Menor</v>
      </c>
      <c r="C4" s="236">
        <f>+'tipo de acto'!E11</f>
        <v>2117327.5</v>
      </c>
    </row>
    <row r="5">
      <c r="B5" t="e">
        <f t="shared" ref="B5:B6" si="3">+'tipo de acto'!#REF!</f>
        <v>#REF!</v>
      </c>
      <c r="C5" s="236" t="e">
        <f t="shared" ref="C5:C6" si="4">+'tipo de acto'!#REF!</f>
        <v>#REF!</v>
      </c>
    </row>
    <row r="6">
      <c r="B6" t="e">
        <f t="shared" si="3"/>
        <v>#REF!</v>
      </c>
      <c r="C6" s="236" t="e">
        <f t="shared" si="4"/>
        <v>#REF!</v>
      </c>
    </row>
    <row r="7">
      <c r="B7" t="str">
        <f>+'tipo de acto'!B15</f>
        <v xml:space="preserve">Licitación por Mejor Valor</v>
      </c>
      <c r="C7" s="236">
        <f>+'tipo de acto'!E13</f>
        <v>37512544.609999999</v>
      </c>
    </row>
    <row r="8">
      <c r="B8" t="e">
        <f>+'tipo de acto'!#REF!</f>
        <v>#REF!</v>
      </c>
      <c r="C8" s="236" t="e">
        <f>+'tipo de acto'!#REF!</f>
        <v>#REF!</v>
      </c>
    </row>
    <row r="9">
      <c r="C9" s="236"/>
    </row>
  </sheetData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B1" zoomScale="82" workbookViewId="0">
      <selection activeCell="C8" activeCellId="0" sqref="C8:F8"/>
    </sheetView>
  </sheetViews>
  <sheetFormatPr baseColWidth="10" defaultColWidth="11.42578125" defaultRowHeight="14.25"/>
  <cols>
    <col min="1" max="1" style="100" width="11.42578125"/>
    <col customWidth="1" min="2" max="2" style="100" width="3.42578125"/>
    <col customWidth="1" min="3" max="3" style="100" width="38.7109375"/>
    <col customWidth="1" min="4" max="4" style="100" width="26.140625"/>
    <col customWidth="1" min="5" max="5" style="100" width="26.85546875"/>
    <col customWidth="1" min="6" max="6" style="100" width="46.5703125"/>
    <col customWidth="1" min="7" max="7" style="100" width="6.28515625"/>
    <col min="8" max="9" style="100" width="11.42578125"/>
    <col customWidth="1" min="10" max="10" style="100" width="43.85546875"/>
    <col min="11" max="16384" style="100" width="11.42578125"/>
  </cols>
  <sheetData>
    <row r="1">
      <c r="C1" s="102"/>
      <c r="D1" s="102"/>
      <c r="E1" s="102"/>
      <c r="F1" s="102"/>
      <c r="G1" s="102"/>
    </row>
    <row r="2">
      <c r="C2" s="102"/>
      <c r="D2" s="102"/>
      <c r="E2" s="102"/>
      <c r="F2" s="102"/>
      <c r="G2" s="102"/>
    </row>
    <row r="3">
      <c r="C3" s="237"/>
      <c r="D3" s="171"/>
      <c r="E3" s="171"/>
      <c r="F3" s="171"/>
      <c r="G3" s="171"/>
    </row>
    <row r="4">
      <c r="C4" s="237"/>
      <c r="D4" s="171"/>
      <c r="E4" s="171"/>
      <c r="F4" s="171"/>
      <c r="G4" s="171"/>
    </row>
    <row r="5">
      <c r="C5" s="237"/>
      <c r="D5" s="171"/>
      <c r="E5" s="171"/>
      <c r="F5" s="171"/>
      <c r="G5" s="171"/>
    </row>
    <row r="6" ht="30">
      <c r="C6" s="102" t="s">
        <v>222</v>
      </c>
      <c r="D6" s="102"/>
      <c r="E6" s="102"/>
      <c r="F6" s="102"/>
      <c r="G6" s="102"/>
    </row>
    <row r="7" ht="30">
      <c r="C7" s="102" t="s">
        <v>223</v>
      </c>
      <c r="D7" s="102"/>
      <c r="E7" s="102"/>
      <c r="F7" s="102"/>
      <c r="G7" s="171"/>
    </row>
    <row r="8" ht="30">
      <c r="C8" s="102" t="s">
        <v>224</v>
      </c>
      <c r="D8" s="102"/>
      <c r="E8" s="102"/>
      <c r="F8" s="102"/>
      <c r="G8" s="102"/>
    </row>
    <row r="9">
      <c r="C9" s="102"/>
      <c r="D9" s="102"/>
      <c r="E9" s="102"/>
      <c r="F9" s="102"/>
      <c r="G9" s="102"/>
    </row>
    <row r="10">
      <c r="C10" s="102"/>
      <c r="D10" s="102"/>
      <c r="E10" s="102"/>
      <c r="F10" s="102"/>
      <c r="G10" s="102"/>
    </row>
    <row r="11">
      <c r="C11" s="102"/>
      <c r="D11" s="102"/>
      <c r="E11" s="102"/>
      <c r="F11" s="102"/>
      <c r="G11" s="102"/>
    </row>
    <row r="12" ht="30">
      <c r="C12" s="238" t="s">
        <v>206</v>
      </c>
      <c r="D12" s="177" t="s">
        <v>11</v>
      </c>
      <c r="E12" s="178" t="s">
        <v>6</v>
      </c>
      <c r="F12" s="178" t="s">
        <v>38</v>
      </c>
    </row>
    <row r="13" ht="9.75" customHeight="1">
      <c r="C13" s="239"/>
      <c r="D13" s="115"/>
      <c r="E13" s="240"/>
      <c r="F13" s="241"/>
    </row>
    <row r="14" ht="42.75" customHeight="1">
      <c r="C14" s="242" t="s">
        <v>25</v>
      </c>
      <c r="D14" s="243">
        <v>112</v>
      </c>
      <c r="E14" s="244">
        <v>0.79430000000000012</v>
      </c>
      <c r="F14" s="245">
        <v>143385444.13999999</v>
      </c>
    </row>
    <row r="15" ht="9.75" customHeight="1">
      <c r="C15" s="246"/>
      <c r="D15" s="115"/>
      <c r="E15" s="240"/>
      <c r="F15" s="241"/>
    </row>
    <row r="16" ht="39" customHeight="1">
      <c r="C16" s="247" t="s">
        <v>225</v>
      </c>
      <c r="D16" s="248">
        <v>29</v>
      </c>
      <c r="E16" s="249">
        <v>0.20469999999999999</v>
      </c>
      <c r="F16" s="250">
        <v>53213330.759999998</v>
      </c>
    </row>
    <row r="17" ht="10.5" customHeight="1">
      <c r="C17" s="239"/>
      <c r="D17" s="115"/>
      <c r="E17" s="240"/>
      <c r="F17" s="241"/>
    </row>
    <row r="18" ht="38.25" customHeight="1">
      <c r="C18" s="251" t="s">
        <v>10</v>
      </c>
      <c r="D18" s="177">
        <f>SUM(D14:D17)</f>
        <v>141</v>
      </c>
      <c r="E18" s="252">
        <f>SUM(E14:E17)</f>
        <v>0.99900000000000011</v>
      </c>
      <c r="F18" s="253">
        <f>SUM(F14:F17)</f>
        <v>196598774.89999998</v>
      </c>
    </row>
    <row r="19">
      <c r="C19" s="237"/>
      <c r="D19" s="102"/>
      <c r="E19" s="102"/>
      <c r="F19" s="254"/>
    </row>
    <row r="20">
      <c r="C20" s="255"/>
      <c r="D20" s="256"/>
      <c r="E20" s="256"/>
      <c r="F20" s="257"/>
    </row>
    <row r="21">
      <c r="C21" s="255"/>
      <c r="D21" s="256"/>
      <c r="E21" s="256"/>
      <c r="F21" s="257"/>
    </row>
    <row r="22" hidden="1"/>
    <row r="23" hidden="1">
      <c r="D23" s="101"/>
      <c r="E23" s="101"/>
      <c r="F23" s="101"/>
    </row>
    <row r="26" hidden="1"/>
    <row r="29" ht="24.949999999999999" customHeight="1"/>
    <row r="31" ht="24.949999999999999" customHeight="1">
      <c r="J31" s="144"/>
    </row>
    <row r="33">
      <c r="J33" s="144"/>
    </row>
    <row r="37">
      <c r="G37" s="101"/>
    </row>
  </sheetData>
  <mergeCells count="3">
    <mergeCell ref="C6:F6"/>
    <mergeCell ref="C7:F7"/>
    <mergeCell ref="C8:F8"/>
  </mergeCells>
  <printOptions headings="0" gridLines="0" horizontalCentered="1"/>
  <pageMargins left="0" right="0" top="0" bottom="0" header="0" footer="0"/>
  <pageSetup paperSize="9" scale="8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GridLines="0" topLeftCell="D35" zoomScale="118" workbookViewId="0">
      <selection activeCell="I58" activeCellId="0" sqref="I58"/>
    </sheetView>
  </sheetViews>
  <sheetFormatPr baseColWidth="10" defaultColWidth="11.42578125" defaultRowHeight="14.25"/>
  <cols>
    <col customWidth="1" hidden="1" min="1" max="1" style="100" width="4.7109375"/>
    <col customWidth="1" hidden="1" min="2" max="3" style="100" width="11.42578125"/>
    <col customWidth="1" min="4" max="4" style="100" width="6.85546875"/>
    <col customWidth="1" min="5" max="5" style="100" width="53"/>
    <col customWidth="1" min="6" max="6" style="100" width="22"/>
    <col customWidth="1" min="7" max="7" style="100" width="52"/>
    <col customWidth="1" min="8" max="8" style="100" width="4.28515625"/>
    <col min="9" max="9" style="100" width="11.42578125"/>
    <col customWidth="1" min="10" max="10" style="100" width="41.7109375"/>
    <col min="11" max="16384" style="100" width="11.42578125"/>
  </cols>
  <sheetData>
    <row r="3" ht="22.5" customHeight="1"/>
    <row r="4" ht="22.5" customHeight="1"/>
    <row r="5" ht="22.5" customHeight="1"/>
    <row r="6" ht="30.75" customHeight="1">
      <c r="E6" s="258" t="s">
        <v>226</v>
      </c>
      <c r="F6" s="258"/>
      <c r="G6" s="258"/>
      <c r="H6" s="258"/>
    </row>
    <row r="7" ht="19.5" customHeight="1">
      <c r="E7" s="259" t="s">
        <v>227</v>
      </c>
      <c r="F7" s="259"/>
      <c r="G7" s="260"/>
      <c r="H7" s="260"/>
    </row>
    <row r="8" ht="18.75" customHeight="1">
      <c r="E8" s="258" t="s">
        <v>228</v>
      </c>
      <c r="F8" s="259"/>
      <c r="G8" s="259"/>
      <c r="H8" s="260"/>
      <c r="I8" s="102"/>
    </row>
    <row r="9" ht="18.75" customHeight="1">
      <c r="E9" s="258"/>
      <c r="F9" s="260"/>
      <c r="G9" s="260"/>
      <c r="H9" s="260"/>
      <c r="I9" s="102"/>
    </row>
    <row r="10" ht="9.75" customHeight="1">
      <c r="E10" s="258"/>
      <c r="F10" s="260"/>
      <c r="G10" s="260"/>
      <c r="H10" s="260"/>
      <c r="I10" s="102"/>
    </row>
    <row r="11" s="261" customFormat="1" ht="21" customHeight="1">
      <c r="E11" s="262" t="s">
        <v>229</v>
      </c>
      <c r="F11" s="263" t="s">
        <v>5</v>
      </c>
      <c r="G11" s="264" t="s">
        <v>38</v>
      </c>
    </row>
    <row r="12" s="261" customFormat="1" ht="21" customHeight="1">
      <c r="E12" s="265" t="s">
        <v>230</v>
      </c>
      <c r="F12" s="266">
        <v>1</v>
      </c>
      <c r="G12" s="267">
        <v>77177.669999999998</v>
      </c>
    </row>
    <row r="13" s="261" customFormat="1" ht="21" customHeight="1">
      <c r="E13" s="268" t="s">
        <v>231</v>
      </c>
      <c r="F13" s="269">
        <v>2</v>
      </c>
      <c r="G13" s="267">
        <v>43016191.359999999</v>
      </c>
    </row>
    <row r="14" s="261" customFormat="1" ht="21" customHeight="1">
      <c r="E14" s="270" t="s">
        <v>232</v>
      </c>
      <c r="F14" s="271">
        <v>1</v>
      </c>
      <c r="G14" s="272">
        <v>31000</v>
      </c>
    </row>
    <row r="15" s="261" customFormat="1" ht="21" customHeight="1">
      <c r="E15" s="273" t="s">
        <v>233</v>
      </c>
      <c r="F15" s="274">
        <v>1</v>
      </c>
      <c r="G15" s="275">
        <v>4000000</v>
      </c>
    </row>
    <row r="16" s="261" customFormat="1" ht="31.5" customHeight="1">
      <c r="E16" s="276" t="s">
        <v>234</v>
      </c>
      <c r="F16" s="277">
        <v>1</v>
      </c>
      <c r="G16" s="278">
        <v>40000</v>
      </c>
    </row>
    <row r="17" s="279" customFormat="1" ht="21" customHeight="1">
      <c r="E17" s="280" t="s">
        <v>235</v>
      </c>
      <c r="F17" s="281">
        <v>2</v>
      </c>
      <c r="G17" s="282">
        <v>460000</v>
      </c>
    </row>
    <row r="18" s="279" customFormat="1" ht="35.25" customHeight="1">
      <c r="E18" s="283" t="s">
        <v>236</v>
      </c>
      <c r="F18" s="281">
        <v>1</v>
      </c>
      <c r="G18" s="284">
        <v>26670</v>
      </c>
    </row>
    <row r="19" s="279" customFormat="1" ht="21" customHeight="1">
      <c r="E19" s="280" t="s">
        <v>237</v>
      </c>
      <c r="F19" s="281">
        <v>2</v>
      </c>
      <c r="G19" s="282">
        <v>3387188.1499999999</v>
      </c>
    </row>
    <row r="20" s="279" customFormat="1" ht="21" customHeight="1">
      <c r="E20" s="280" t="s">
        <v>238</v>
      </c>
      <c r="F20" s="281">
        <v>2</v>
      </c>
      <c r="G20" s="282">
        <v>101767.7</v>
      </c>
    </row>
    <row r="21" s="279" customFormat="1" ht="21" customHeight="1">
      <c r="E21" s="285" t="s">
        <v>74</v>
      </c>
      <c r="F21" s="286">
        <v>13</v>
      </c>
      <c r="G21" s="287">
        <v>296642.20000000001</v>
      </c>
    </row>
    <row r="22" s="279" customFormat="1" ht="21" customHeight="1">
      <c r="E22" s="280" t="s">
        <v>239</v>
      </c>
      <c r="F22" s="281">
        <v>2</v>
      </c>
      <c r="G22" s="282">
        <v>123600</v>
      </c>
    </row>
    <row r="23" s="279" customFormat="1" ht="21" customHeight="1">
      <c r="E23" s="280" t="s">
        <v>240</v>
      </c>
      <c r="F23" s="281">
        <v>2</v>
      </c>
      <c r="G23" s="282">
        <v>39528.589999999997</v>
      </c>
    </row>
    <row r="24" s="279" customFormat="1" ht="21" customHeight="1">
      <c r="E24" s="280" t="s">
        <v>241</v>
      </c>
      <c r="F24" s="281">
        <v>1</v>
      </c>
      <c r="G24" s="282">
        <v>154912.51000000001</v>
      </c>
    </row>
    <row r="25" s="279" customFormat="1" ht="21" customHeight="1">
      <c r="E25" s="280" t="s">
        <v>242</v>
      </c>
      <c r="F25" s="281">
        <v>1</v>
      </c>
      <c r="G25" s="282">
        <v>36000</v>
      </c>
    </row>
    <row r="26" s="261" customFormat="1" ht="21.75" customHeight="1">
      <c r="E26" s="288" t="s">
        <v>243</v>
      </c>
      <c r="F26" s="281">
        <v>3</v>
      </c>
      <c r="G26" s="289">
        <v>37475280.789999999</v>
      </c>
    </row>
    <row r="27" s="261" customFormat="1" ht="33.75" customHeight="1">
      <c r="E27" s="280" t="s">
        <v>244</v>
      </c>
      <c r="F27" s="281">
        <v>1</v>
      </c>
      <c r="G27" s="289">
        <v>78000</v>
      </c>
    </row>
    <row r="28" s="261" customFormat="1" ht="33.75" customHeight="1">
      <c r="E28" s="280" t="s">
        <v>245</v>
      </c>
      <c r="F28" s="281">
        <v>2</v>
      </c>
      <c r="G28" s="289">
        <v>46010</v>
      </c>
    </row>
    <row r="29" s="261" customFormat="1" ht="33.75" customHeight="1">
      <c r="E29" s="280" t="s">
        <v>246</v>
      </c>
      <c r="F29" s="281">
        <v>1</v>
      </c>
      <c r="G29" s="289">
        <v>298692.64000000001</v>
      </c>
    </row>
    <row r="30" s="261" customFormat="1" ht="33.75" customHeight="1">
      <c r="E30" s="280" t="s">
        <v>247</v>
      </c>
      <c r="F30" s="281">
        <v>1</v>
      </c>
      <c r="G30" s="289">
        <v>445582.09999999998</v>
      </c>
    </row>
    <row r="31" s="261" customFormat="1" ht="33.75" customHeight="1">
      <c r="E31" s="280" t="s">
        <v>248</v>
      </c>
      <c r="F31" s="281">
        <v>1</v>
      </c>
      <c r="G31" s="289">
        <v>274664.71999999997</v>
      </c>
    </row>
    <row r="32" s="261" customFormat="1" ht="33.75" customHeight="1">
      <c r="E32" s="280" t="s">
        <v>249</v>
      </c>
      <c r="F32" s="281">
        <v>5</v>
      </c>
      <c r="G32" s="289">
        <v>31013558.899999999</v>
      </c>
    </row>
    <row r="33" s="261" customFormat="1" ht="33.75" customHeight="1">
      <c r="E33" s="280" t="s">
        <v>96</v>
      </c>
      <c r="F33" s="281">
        <v>3</v>
      </c>
      <c r="G33" s="289">
        <v>5614557.3399999999</v>
      </c>
    </row>
    <row r="34" s="261" customFormat="1" ht="33.75" customHeight="1">
      <c r="E34" s="280" t="s">
        <v>250</v>
      </c>
      <c r="F34" s="281">
        <v>6</v>
      </c>
      <c r="G34" s="289">
        <v>691800</v>
      </c>
    </row>
    <row r="35" s="261" customFormat="1" ht="33.75" customHeight="1">
      <c r="E35" s="280" t="s">
        <v>251</v>
      </c>
      <c r="F35" s="281">
        <v>2</v>
      </c>
      <c r="G35" s="289">
        <v>140969.04999999999</v>
      </c>
    </row>
    <row r="36" s="261" customFormat="1" ht="33.75" customHeight="1">
      <c r="E36" s="280" t="s">
        <v>252</v>
      </c>
      <c r="F36" s="281">
        <v>1</v>
      </c>
      <c r="G36" s="289">
        <v>6634</v>
      </c>
    </row>
    <row r="37" s="261" customFormat="1" ht="21.75" customHeight="1">
      <c r="E37" s="290" t="s">
        <v>253</v>
      </c>
      <c r="F37" s="291">
        <v>1</v>
      </c>
      <c r="G37" s="292">
        <v>2379388</v>
      </c>
    </row>
    <row r="38" s="261" customFormat="1" ht="21.75" customHeight="1">
      <c r="E38" s="290" t="s">
        <v>254</v>
      </c>
      <c r="F38" s="291">
        <v>2</v>
      </c>
      <c r="G38" s="292">
        <v>38800</v>
      </c>
    </row>
    <row r="39" s="261" customFormat="1" ht="21.75" customHeight="1">
      <c r="E39" s="290" t="s">
        <v>100</v>
      </c>
      <c r="F39" s="291">
        <v>4</v>
      </c>
      <c r="G39" s="292">
        <v>102005.95</v>
      </c>
    </row>
    <row r="40" s="261" customFormat="1" ht="21.75" customHeight="1">
      <c r="E40" s="285" t="s">
        <v>106</v>
      </c>
      <c r="F40" s="286">
        <v>19</v>
      </c>
      <c r="G40" s="293">
        <v>457303.37</v>
      </c>
    </row>
    <row r="41" s="261" customFormat="1" ht="21.75" customHeight="1">
      <c r="E41" s="290" t="s">
        <v>255</v>
      </c>
      <c r="F41" s="291">
        <v>1</v>
      </c>
      <c r="G41" s="292">
        <v>50000</v>
      </c>
    </row>
    <row r="42" s="261" customFormat="1" ht="21.75" customHeight="1">
      <c r="E42" s="290" t="s">
        <v>108</v>
      </c>
      <c r="F42" s="291">
        <v>1</v>
      </c>
      <c r="G42" s="292">
        <v>25000</v>
      </c>
    </row>
    <row r="43" s="261" customFormat="1" ht="24" customHeight="1">
      <c r="E43" s="280" t="s">
        <v>110</v>
      </c>
      <c r="F43" s="281">
        <v>2</v>
      </c>
      <c r="G43" s="289">
        <v>2415032.1800000002</v>
      </c>
    </row>
    <row r="44" s="261" customFormat="1" ht="24" customHeight="1">
      <c r="E44" s="294" t="s">
        <v>112</v>
      </c>
      <c r="F44" s="295">
        <v>20</v>
      </c>
      <c r="G44" s="296">
        <v>29688928</v>
      </c>
    </row>
    <row r="45" s="261" customFormat="1" ht="24" customHeight="1">
      <c r="E45" s="297" t="s">
        <v>256</v>
      </c>
      <c r="F45" s="298">
        <v>4</v>
      </c>
      <c r="G45" s="299">
        <v>265856.75</v>
      </c>
    </row>
    <row r="46" s="261" customFormat="1" ht="24" customHeight="1">
      <c r="E46" s="297" t="s">
        <v>257</v>
      </c>
      <c r="F46" s="298">
        <v>2</v>
      </c>
      <c r="G46" s="299">
        <v>16302.25</v>
      </c>
    </row>
    <row r="47" s="261" customFormat="1" ht="24" customHeight="1">
      <c r="E47" s="300" t="s">
        <v>258</v>
      </c>
      <c r="F47" s="301">
        <v>1</v>
      </c>
      <c r="G47" s="302">
        <v>298369.5</v>
      </c>
    </row>
    <row r="48" s="261" customFormat="1" ht="23.25" customHeight="1">
      <c r="E48" s="303" t="s">
        <v>259</v>
      </c>
      <c r="F48" s="281">
        <v>1</v>
      </c>
      <c r="G48" s="304">
        <v>19000</v>
      </c>
    </row>
    <row r="49" s="261" customFormat="1" ht="23.25" customHeight="1">
      <c r="E49" s="303" t="s">
        <v>260</v>
      </c>
      <c r="F49" s="281">
        <v>1</v>
      </c>
      <c r="G49" s="304">
        <v>923163.90000000002</v>
      </c>
    </row>
    <row r="50" s="261" customFormat="1" ht="23.25" customHeight="1">
      <c r="E50" s="303" t="s">
        <v>261</v>
      </c>
      <c r="F50" s="281">
        <v>1</v>
      </c>
      <c r="G50" s="304">
        <v>35000</v>
      </c>
    </row>
    <row r="51" s="261" customFormat="1" ht="23.25" customHeight="1">
      <c r="E51" s="303" t="s">
        <v>262</v>
      </c>
      <c r="F51" s="281">
        <v>1</v>
      </c>
      <c r="G51" s="304">
        <v>41250</v>
      </c>
    </row>
    <row r="52" s="261" customFormat="1" ht="23.25" customHeight="1">
      <c r="E52" s="303" t="s">
        <v>263</v>
      </c>
      <c r="F52" s="281">
        <v>1</v>
      </c>
      <c r="G52" s="304">
        <v>39771.900000000001</v>
      </c>
    </row>
    <row r="53" s="261" customFormat="1" ht="23.25" customHeight="1">
      <c r="E53" s="303" t="s">
        <v>135</v>
      </c>
      <c r="F53" s="281">
        <v>4</v>
      </c>
      <c r="G53" s="304">
        <v>4032819.3100000001</v>
      </c>
      <c r="J53" s="305"/>
    </row>
    <row r="54" s="261" customFormat="1" ht="23.25" customHeight="1">
      <c r="E54" s="303" t="s">
        <v>264</v>
      </c>
      <c r="F54" s="281">
        <v>1</v>
      </c>
      <c r="G54" s="304">
        <v>15000</v>
      </c>
    </row>
    <row r="55" s="261" customFormat="1" ht="23.25" customHeight="1">
      <c r="E55" s="303" t="s">
        <v>265</v>
      </c>
      <c r="F55" s="281">
        <v>3</v>
      </c>
      <c r="G55" s="304">
        <v>390469.5</v>
      </c>
    </row>
    <row r="56" s="261" customFormat="1" ht="23.25" customHeight="1">
      <c r="E56" s="306" t="s">
        <v>266</v>
      </c>
      <c r="F56" s="307">
        <v>1</v>
      </c>
      <c r="G56" s="308">
        <v>7800</v>
      </c>
    </row>
    <row r="57" s="261" customFormat="1" ht="23.25" customHeight="1">
      <c r="E57" s="306" t="s">
        <v>267</v>
      </c>
      <c r="F57" s="307">
        <v>1</v>
      </c>
      <c r="G57" s="308">
        <v>49600</v>
      </c>
    </row>
    <row r="58" s="261" customFormat="1" ht="23.25" customHeight="1">
      <c r="E58" s="306" t="s">
        <v>268</v>
      </c>
      <c r="F58" s="301">
        <v>1</v>
      </c>
      <c r="G58" s="309">
        <v>200000</v>
      </c>
    </row>
    <row r="59" s="261" customFormat="1" ht="23.25" customHeight="1">
      <c r="E59" s="306" t="s">
        <v>269</v>
      </c>
      <c r="F59" s="310">
        <v>3</v>
      </c>
      <c r="G59" s="311">
        <v>296467.69</v>
      </c>
    </row>
    <row r="60" s="261" customFormat="1" ht="23.25" customHeight="1">
      <c r="E60" s="306" t="s">
        <v>270</v>
      </c>
      <c r="F60" s="312">
        <v>1</v>
      </c>
      <c r="G60" s="313">
        <v>22800</v>
      </c>
    </row>
    <row r="61" s="261" customFormat="1" ht="23.25" customHeight="1">
      <c r="E61" s="306" t="s">
        <v>271</v>
      </c>
      <c r="F61" s="314">
        <v>6</v>
      </c>
      <c r="G61" s="311">
        <v>26912218.879999999</v>
      </c>
    </row>
    <row r="62" s="261" customFormat="1" ht="23.25" customHeight="1">
      <c r="E62" s="315" t="s">
        <v>272</v>
      </c>
      <c r="F62" s="316">
        <f>SUM(F12:F61)</f>
        <v>141</v>
      </c>
      <c r="G62" s="317">
        <f>SUM(G12:G61)</f>
        <v>196598774.90000001</v>
      </c>
    </row>
    <row r="63" s="261" customFormat="1" ht="23.25" customHeight="1">
      <c r="E63" s="100"/>
      <c r="F63" s="100"/>
      <c r="G63" s="100"/>
    </row>
    <row r="64" s="261" customFormat="1" ht="21.75" customHeight="1">
      <c r="E64" s="100"/>
      <c r="F64" s="100"/>
      <c r="G64" s="100"/>
    </row>
    <row r="65" s="261" customFormat="1" ht="24.75" customHeight="1">
      <c r="E65" s="100"/>
      <c r="F65" s="100"/>
      <c r="G65" s="100"/>
    </row>
    <row r="66" s="261" customFormat="1" ht="24.75" customHeight="1">
      <c r="E66" s="100"/>
      <c r="F66" s="100"/>
      <c r="G66" s="100"/>
    </row>
    <row r="67" s="261" customFormat="1" ht="24" customHeight="1">
      <c r="E67" s="100"/>
      <c r="F67" s="100"/>
      <c r="G67" s="100"/>
    </row>
    <row r="68" ht="21.75" customHeight="1"/>
    <row r="69" ht="24.75" customHeight="1">
      <c r="H69" s="261"/>
    </row>
    <row r="70" ht="21.75" customHeight="1">
      <c r="H70" s="261"/>
    </row>
    <row r="71" ht="21.75" customHeight="1">
      <c r="H71" s="261"/>
    </row>
    <row r="72" ht="21.75" customHeight="1"/>
    <row r="73" ht="21.75" customHeight="1"/>
    <row r="74" ht="36" customHeight="1"/>
    <row r="75" ht="21.75" customHeight="1"/>
    <row r="76" ht="30" customHeight="1"/>
    <row r="77" ht="30" customHeight="1"/>
    <row r="78" ht="21.75" customHeight="1"/>
    <row r="79" ht="21.75" customHeight="1"/>
    <row r="80" ht="16.149999999999999" customHeight="1"/>
    <row r="81" ht="34.5" customHeight="1"/>
    <row r="82" ht="18.75" customHeight="1"/>
    <row r="83" ht="18.75" customHeight="1"/>
    <row r="84" ht="20.25" customHeight="1"/>
    <row r="85" ht="21.75" customHeight="1">
      <c r="I85" s="318"/>
    </row>
    <row r="86" ht="21.75" customHeight="1"/>
    <row r="87" ht="21.75" customHeight="1"/>
    <row r="88" ht="21.75" customHeight="1"/>
    <row r="89" ht="21.75" customHeight="1"/>
    <row r="90" ht="18.75" customHeight="1"/>
    <row r="91" ht="21.75" customHeight="1"/>
    <row r="92" ht="21.75" customHeight="1"/>
    <row r="93" ht="21.75" customHeight="1"/>
    <row r="94" ht="18" customHeight="1"/>
    <row r="95" ht="21.75" customHeight="1"/>
    <row r="96" ht="21.75" customHeight="1"/>
    <row r="97" ht="20.25" customHeight="1"/>
    <row r="98" ht="20.25" customHeight="1"/>
    <row r="99" ht="20.25" customHeight="1"/>
    <row r="100" ht="20.25" customHeight="1"/>
    <row r="101" ht="20.25" customHeight="1">
      <c r="G101" s="319"/>
    </row>
    <row r="102" ht="20.25" customHeight="1">
      <c r="G102" s="319"/>
    </row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>
      <c r="E108" s="101"/>
    </row>
    <row r="109" ht="20.25" customHeight="1">
      <c r="E109" s="101"/>
    </row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6.25" customHeight="1"/>
    <row r="138" ht="21.75" customHeight="1"/>
    <row r="139" ht="21.75" customHeight="1"/>
    <row r="140" ht="21" customHeight="1"/>
    <row r="141" ht="21" customHeight="1"/>
    <row r="142" ht="21" customHeight="1"/>
    <row r="143" ht="21.75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0.25" customHeight="1"/>
    <row r="156" ht="20.25" customHeight="1"/>
    <row r="157" ht="20.25" customHeight="1"/>
    <row r="158" ht="20.25" customHeight="1"/>
    <row r="159" ht="18.75" customHeight="1"/>
    <row r="160" ht="18.75" customHeight="1"/>
    <row r="161" ht="18.75" customHeight="1"/>
    <row r="162" ht="21.75" customHeight="1"/>
    <row r="163" ht="29.25" customHeight="1"/>
    <row r="177" ht="27.75" customHeight="1"/>
    <row r="178" ht="27.75" customHeight="1"/>
    <row r="179" ht="25.5" customHeight="1"/>
    <row r="180" ht="25.5" customHeight="1"/>
  </sheetData>
  <mergeCells count="1">
    <mergeCell ref="E6:H6"/>
  </mergeCells>
  <printOptions headings="0" gridLines="0"/>
  <pageMargins left="1" right="1" top="1" bottom="1" header="0.5" footer="0.5"/>
  <pageSetup paperSize="5" scale="62" fitToWidth="1" fitToHeight="0" pageOrder="downThenOver" orientation="portrait" usePrinterDefaults="1" blackAndWhite="0" draft="0" cellComments="none" useFirstPageNumber="0" errors="displayed" horizontalDpi="600" verticalDpi="600" copies="1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34" activeCellId="0" sqref="D34"/>
    </sheetView>
  </sheetViews>
  <sheetFormatPr baseColWidth="10" defaultRowHeight="14.25"/>
  <sheetData>
    <row r="1">
      <c r="A1" t="s">
        <v>273</v>
      </c>
      <c r="B1">
        <v>112</v>
      </c>
    </row>
    <row r="2">
      <c r="A2" t="s">
        <v>274</v>
      </c>
      <c r="B2">
        <v>29</v>
      </c>
    </row>
  </sheetData>
  <printOptions headings="0" gridLines="0"/>
  <pageMargins left="0.70866141732283472" right="0.70866141732283472" top="0.74803149606299213" bottom="0.74803149606299213" header="0.31496062992125984" footer="0.31496062992125984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M16" activeCellId="0" sqref="M16"/>
    </sheetView>
  </sheetViews>
  <sheetFormatPr baseColWidth="10" defaultRowHeight="14.25"/>
  <cols>
    <col customWidth="1" min="10" max="10" width="5.5703125"/>
    <col customWidth="1" min="11" max="11" width="8.85546875"/>
  </cols>
  <sheetData>
    <row r="1" ht="6" customHeight="1"/>
    <row r="2" ht="30">
      <c r="A2" s="171" t="s">
        <v>12</v>
      </c>
      <c r="B2" s="137">
        <v>122</v>
      </c>
    </row>
    <row r="3" ht="30">
      <c r="A3" s="171" t="s">
        <v>13</v>
      </c>
      <c r="B3" s="131">
        <v>58</v>
      </c>
    </row>
    <row r="4" ht="30">
      <c r="A4" s="171" t="s">
        <v>14</v>
      </c>
      <c r="B4" s="131">
        <v>2</v>
      </c>
    </row>
    <row r="21" ht="9.75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zoomScale="100" workbookViewId="0">
      <selection activeCell="B10" activeCellId="0" sqref="B10"/>
    </sheetView>
  </sheetViews>
  <sheetFormatPr baseColWidth="10" defaultColWidth="11.42578125" defaultRowHeight="14.25"/>
  <cols>
    <col customWidth="1" min="1" max="1" style="320" width="0.7109375"/>
    <col customWidth="1" min="2" max="2" style="320" width="91.28515625"/>
    <col customWidth="1" min="3" max="3" style="321" width="16.28515625"/>
    <col customWidth="1" min="4" max="4" style="322" width="25.85546875"/>
    <col customWidth="1" min="5" max="5" style="320" width="15.42578125"/>
    <col customWidth="1" min="6" max="6" style="320" width="24.7109375"/>
    <col customWidth="1" min="7" max="7" style="320" width="20.140625"/>
    <col min="8" max="16384" style="320" width="11.42578125"/>
  </cols>
  <sheetData>
    <row r="5" ht="27.75">
      <c r="B5" s="323" t="s">
        <v>186</v>
      </c>
      <c r="C5" s="323"/>
      <c r="D5" s="323"/>
    </row>
    <row r="6" ht="27.75">
      <c r="B6" s="323" t="s">
        <v>187</v>
      </c>
      <c r="C6" s="323"/>
      <c r="D6" s="323"/>
    </row>
    <row r="7" ht="27">
      <c r="B7" s="324" t="s">
        <v>47</v>
      </c>
      <c r="C7" s="324"/>
      <c r="D7" s="324"/>
    </row>
    <row r="8" ht="27.75">
      <c r="B8" s="325" t="s">
        <v>275</v>
      </c>
      <c r="C8" s="325"/>
      <c r="D8" s="325"/>
    </row>
    <row r="9" ht="16.5">
      <c r="B9" s="326" t="s">
        <v>276</v>
      </c>
      <c r="C9" s="326" t="s">
        <v>5</v>
      </c>
      <c r="D9" s="327" t="s">
        <v>53</v>
      </c>
    </row>
    <row r="10" ht="16.5">
      <c r="B10" s="328" t="s">
        <v>54</v>
      </c>
      <c r="C10" s="329">
        <f>SUM(C11:C68)</f>
        <v>159</v>
      </c>
      <c r="D10" s="330">
        <f>SUM(D11:D68)</f>
        <v>539655982.78999996</v>
      </c>
      <c r="F10" s="331"/>
      <c r="G10" s="331"/>
    </row>
    <row r="11" ht="16.5">
      <c r="B11" s="332" t="s">
        <v>58</v>
      </c>
      <c r="C11" s="333">
        <v>1</v>
      </c>
      <c r="D11" s="334">
        <v>33384</v>
      </c>
      <c r="F11" s="331"/>
      <c r="G11" s="331"/>
    </row>
    <row r="12" ht="16.5">
      <c r="B12" s="332" t="s">
        <v>277</v>
      </c>
      <c r="C12" s="333">
        <v>2</v>
      </c>
      <c r="D12" s="334">
        <v>240000</v>
      </c>
    </row>
    <row r="13" ht="16.5">
      <c r="B13" s="332" t="s">
        <v>278</v>
      </c>
      <c r="C13" s="333">
        <v>1</v>
      </c>
      <c r="D13" s="334">
        <v>25011.25</v>
      </c>
    </row>
    <row r="14" ht="16.5">
      <c r="B14" s="332" t="s">
        <v>279</v>
      </c>
      <c r="C14" s="333">
        <v>2</v>
      </c>
      <c r="D14" s="334">
        <f>150000+18000000</f>
        <v>18150000</v>
      </c>
    </row>
    <row r="15" ht="16.5">
      <c r="B15" s="332" t="s">
        <v>280</v>
      </c>
      <c r="C15" s="333">
        <v>1</v>
      </c>
      <c r="D15" s="334">
        <v>12000</v>
      </c>
    </row>
    <row r="16" ht="16.5">
      <c r="B16" s="332" t="s">
        <v>176</v>
      </c>
      <c r="C16" s="333">
        <v>3</v>
      </c>
      <c r="D16" s="334">
        <v>56399</v>
      </c>
    </row>
    <row r="17" ht="16.5">
      <c r="B17" s="332" t="s">
        <v>281</v>
      </c>
      <c r="C17" s="333">
        <v>1</v>
      </c>
      <c r="D17" s="334">
        <v>150000</v>
      </c>
    </row>
    <row r="18" ht="16.5">
      <c r="B18" s="332" t="s">
        <v>237</v>
      </c>
      <c r="C18" s="333">
        <v>2</v>
      </c>
      <c r="D18" s="334">
        <v>71460</v>
      </c>
    </row>
    <row r="19" ht="16.5">
      <c r="B19" s="332" t="s">
        <v>74</v>
      </c>
      <c r="C19" s="333">
        <v>19</v>
      </c>
      <c r="D19" s="334">
        <v>124380320.02</v>
      </c>
    </row>
    <row r="20" ht="16.5">
      <c r="B20" s="332" t="s">
        <v>178</v>
      </c>
      <c r="C20" s="333">
        <v>2</v>
      </c>
      <c r="D20" s="334">
        <v>4268000</v>
      </c>
    </row>
    <row r="21" ht="16.5">
      <c r="B21" s="332" t="s">
        <v>76</v>
      </c>
      <c r="C21" s="333">
        <v>1</v>
      </c>
      <c r="D21" s="334">
        <v>32000</v>
      </c>
    </row>
    <row r="22" ht="16.5">
      <c r="B22" s="332" t="s">
        <v>282</v>
      </c>
      <c r="C22" s="333">
        <v>2</v>
      </c>
      <c r="D22" s="334">
        <v>84165</v>
      </c>
    </row>
    <row r="23" ht="16.5">
      <c r="B23" s="332" t="s">
        <v>283</v>
      </c>
      <c r="C23" s="333">
        <v>1</v>
      </c>
      <c r="D23" s="334">
        <v>48000</v>
      </c>
    </row>
    <row r="24" ht="16.5">
      <c r="B24" s="332" t="s">
        <v>284</v>
      </c>
      <c r="C24" s="333">
        <v>3</v>
      </c>
      <c r="D24" s="334">
        <v>54395868</v>
      </c>
    </row>
    <row r="25" ht="16.5">
      <c r="B25" s="332" t="s">
        <v>84</v>
      </c>
      <c r="C25" s="333">
        <v>1</v>
      </c>
      <c r="D25" s="334">
        <v>99720</v>
      </c>
    </row>
    <row r="26" ht="16.5">
      <c r="B26" s="332" t="s">
        <v>44</v>
      </c>
      <c r="C26" s="333">
        <v>7</v>
      </c>
      <c r="D26" s="334">
        <v>22088876.32</v>
      </c>
    </row>
    <row r="27" ht="16.5">
      <c r="B27" s="332" t="s">
        <v>285</v>
      </c>
      <c r="C27" s="333">
        <v>2</v>
      </c>
      <c r="D27" s="334">
        <v>32490</v>
      </c>
    </row>
    <row r="28" ht="33">
      <c r="B28" s="335" t="s">
        <v>286</v>
      </c>
      <c r="C28" s="333">
        <v>5</v>
      </c>
      <c r="D28" s="334">
        <v>750681.18000000005</v>
      </c>
    </row>
    <row r="29" ht="16.5">
      <c r="B29" s="332" t="s">
        <v>287</v>
      </c>
      <c r="C29" s="333">
        <v>1</v>
      </c>
      <c r="D29" s="334">
        <v>8800.1200000000008</v>
      </c>
    </row>
    <row r="30" ht="16.5">
      <c r="B30" s="332" t="s">
        <v>246</v>
      </c>
      <c r="C30" s="333">
        <v>4</v>
      </c>
      <c r="D30" s="334">
        <v>162014.20000000001</v>
      </c>
    </row>
    <row r="31" ht="16.5">
      <c r="A31" s="320" t="s">
        <v>288</v>
      </c>
      <c r="B31" s="332" t="s">
        <v>95</v>
      </c>
      <c r="C31" s="333">
        <v>3</v>
      </c>
      <c r="D31" s="334">
        <v>22276.040000000001</v>
      </c>
    </row>
    <row r="32" ht="33">
      <c r="A32" s="320" t="s">
        <v>288</v>
      </c>
      <c r="B32" s="335" t="s">
        <v>289</v>
      </c>
      <c r="C32" s="333">
        <v>1</v>
      </c>
      <c r="D32" s="334">
        <v>15000</v>
      </c>
    </row>
    <row r="33" ht="16.5">
      <c r="B33" s="332" t="s">
        <v>99</v>
      </c>
      <c r="C33" s="333">
        <v>2</v>
      </c>
      <c r="D33" s="334">
        <v>81745.860000000001</v>
      </c>
    </row>
    <row r="34" ht="16.5">
      <c r="B34" s="332" t="s">
        <v>41</v>
      </c>
      <c r="C34" s="333">
        <v>18</v>
      </c>
      <c r="D34" s="334">
        <v>24298106.350000001</v>
      </c>
    </row>
    <row r="35" ht="16.5">
      <c r="B35" s="332" t="s">
        <v>290</v>
      </c>
      <c r="C35" s="333">
        <v>7</v>
      </c>
      <c r="D35" s="334">
        <v>857152.79000000004</v>
      </c>
    </row>
    <row r="36" ht="16.5">
      <c r="B36" s="332" t="s">
        <v>291</v>
      </c>
      <c r="C36" s="333">
        <v>5</v>
      </c>
      <c r="D36" s="334">
        <v>181671.06</v>
      </c>
    </row>
    <row r="37" ht="16.5">
      <c r="B37" s="332" t="s">
        <v>292</v>
      </c>
      <c r="C37" s="333">
        <v>2</v>
      </c>
      <c r="D37" s="334">
        <v>39543.349999999999</v>
      </c>
    </row>
    <row r="38" ht="16.5">
      <c r="B38" s="332" t="s">
        <v>104</v>
      </c>
      <c r="C38" s="333">
        <v>1</v>
      </c>
      <c r="D38" s="334">
        <v>292110</v>
      </c>
    </row>
    <row r="39" ht="16.5">
      <c r="B39" s="332" t="s">
        <v>108</v>
      </c>
      <c r="C39" s="333">
        <v>2</v>
      </c>
      <c r="D39" s="334">
        <v>5570757.0499999998</v>
      </c>
    </row>
    <row r="40" ht="16.5">
      <c r="B40" s="332" t="s">
        <v>293</v>
      </c>
      <c r="C40" s="333">
        <v>5</v>
      </c>
      <c r="D40" s="334">
        <v>252109792.15000001</v>
      </c>
    </row>
    <row r="41" ht="16.5">
      <c r="B41" s="332" t="s">
        <v>112</v>
      </c>
      <c r="C41" s="333">
        <v>17</v>
      </c>
      <c r="D41" s="334">
        <v>3321400.9700000002</v>
      </c>
    </row>
    <row r="42" ht="16.5">
      <c r="B42" s="332" t="s">
        <v>294</v>
      </c>
      <c r="C42" s="333">
        <v>1</v>
      </c>
      <c r="D42" s="334">
        <v>8630</v>
      </c>
    </row>
    <row r="43" ht="16.5">
      <c r="B43" s="332" t="s">
        <v>118</v>
      </c>
      <c r="C43" s="333">
        <v>2</v>
      </c>
      <c r="D43" s="334">
        <v>14787400</v>
      </c>
    </row>
    <row r="44" ht="16.5">
      <c r="B44" s="332" t="s">
        <v>295</v>
      </c>
      <c r="C44" s="333">
        <v>1</v>
      </c>
      <c r="D44" s="334">
        <v>55908.019999999997</v>
      </c>
    </row>
    <row r="45" ht="16.5">
      <c r="B45" s="332" t="s">
        <v>121</v>
      </c>
      <c r="C45" s="333">
        <v>1</v>
      </c>
      <c r="D45" s="334">
        <v>29886.75</v>
      </c>
    </row>
    <row r="46" ht="16.5">
      <c r="A46" s="320" t="s">
        <v>296</v>
      </c>
      <c r="B46" s="332" t="s">
        <v>122</v>
      </c>
      <c r="C46" s="333">
        <v>2</v>
      </c>
      <c r="D46" s="334">
        <v>45730</v>
      </c>
    </row>
    <row r="47" ht="16.5">
      <c r="B47" s="332" t="s">
        <v>123</v>
      </c>
      <c r="C47" s="333">
        <v>1</v>
      </c>
      <c r="D47" s="334">
        <v>18928</v>
      </c>
    </row>
    <row r="48" ht="16.5">
      <c r="B48" s="332" t="s">
        <v>124</v>
      </c>
      <c r="C48" s="333">
        <v>1</v>
      </c>
      <c r="D48" s="334">
        <v>59807.279999999999</v>
      </c>
    </row>
    <row r="49" ht="16.5">
      <c r="B49" s="332" t="s">
        <v>297</v>
      </c>
      <c r="C49" s="333">
        <v>1</v>
      </c>
      <c r="D49" s="334">
        <v>50000</v>
      </c>
    </row>
    <row r="50" ht="16.5">
      <c r="B50" s="332" t="s">
        <v>125</v>
      </c>
      <c r="C50" s="333">
        <v>1</v>
      </c>
      <c r="D50" s="334">
        <v>20000</v>
      </c>
    </row>
    <row r="51" ht="16.5">
      <c r="B51" s="332" t="s">
        <v>127</v>
      </c>
      <c r="C51" s="333">
        <v>1</v>
      </c>
      <c r="D51" s="334">
        <v>165984.26999999999</v>
      </c>
    </row>
    <row r="52" ht="16.5">
      <c r="B52" s="332" t="s">
        <v>298</v>
      </c>
      <c r="C52" s="333">
        <v>1</v>
      </c>
      <c r="D52" s="334">
        <v>34999.379999999997</v>
      </c>
    </row>
    <row r="53" ht="16.5">
      <c r="B53" s="332" t="s">
        <v>129</v>
      </c>
      <c r="C53" s="333">
        <v>2</v>
      </c>
      <c r="D53" s="334">
        <v>63500</v>
      </c>
    </row>
    <row r="54" ht="16.5">
      <c r="B54" s="332" t="s">
        <v>131</v>
      </c>
      <c r="C54" s="333">
        <v>1</v>
      </c>
      <c r="D54" s="334">
        <v>30000</v>
      </c>
    </row>
    <row r="55" ht="16.5">
      <c r="B55" s="332" t="s">
        <v>132</v>
      </c>
      <c r="C55" s="333">
        <v>1</v>
      </c>
      <c r="D55" s="334">
        <v>76536.800000000003</v>
      </c>
    </row>
    <row r="56" ht="16.5">
      <c r="B56" s="332" t="s">
        <v>135</v>
      </c>
      <c r="C56" s="333">
        <v>2</v>
      </c>
      <c r="D56" s="334">
        <v>3873036.5</v>
      </c>
    </row>
    <row r="57" ht="16.5">
      <c r="B57" s="332" t="s">
        <v>137</v>
      </c>
      <c r="C57" s="333">
        <v>1</v>
      </c>
      <c r="D57" s="334">
        <v>100000</v>
      </c>
    </row>
    <row r="58" ht="16.5">
      <c r="B58" s="332" t="s">
        <v>138</v>
      </c>
      <c r="C58" s="333">
        <v>1</v>
      </c>
      <c r="D58" s="334">
        <v>14500</v>
      </c>
    </row>
    <row r="59" ht="16.5">
      <c r="B59" s="332" t="s">
        <v>139</v>
      </c>
      <c r="C59" s="333">
        <v>1</v>
      </c>
      <c r="D59" s="334">
        <v>59999.879999999997</v>
      </c>
    </row>
    <row r="60" ht="16.5">
      <c r="B60" s="332" t="s">
        <v>265</v>
      </c>
      <c r="C60" s="333">
        <v>2</v>
      </c>
      <c r="D60" s="334">
        <v>22649.09</v>
      </c>
    </row>
    <row r="61" ht="16.5">
      <c r="B61" s="332" t="s">
        <v>299</v>
      </c>
      <c r="C61" s="333">
        <v>1</v>
      </c>
      <c r="D61" s="334">
        <v>1680000</v>
      </c>
    </row>
    <row r="62" ht="16.5">
      <c r="B62" s="332" t="s">
        <v>300</v>
      </c>
      <c r="C62" s="333">
        <v>1</v>
      </c>
      <c r="D62" s="334">
        <v>15356.639999999999</v>
      </c>
    </row>
    <row r="63" ht="16.5">
      <c r="B63" s="332" t="s">
        <v>146</v>
      </c>
      <c r="C63" s="333">
        <v>1</v>
      </c>
      <c r="D63" s="334">
        <v>14800</v>
      </c>
    </row>
    <row r="64" ht="16.5">
      <c r="B64" s="332" t="s">
        <v>301</v>
      </c>
      <c r="C64" s="333">
        <v>1</v>
      </c>
      <c r="D64" s="334">
        <v>4685000</v>
      </c>
    </row>
    <row r="65">
      <c r="B65" s="332" t="s">
        <v>302</v>
      </c>
      <c r="C65" s="333">
        <v>1</v>
      </c>
      <c r="D65" s="334">
        <v>5760</v>
      </c>
    </row>
    <row r="66">
      <c r="B66" s="332" t="s">
        <v>150</v>
      </c>
      <c r="C66" s="333">
        <v>1</v>
      </c>
      <c r="D66" s="334">
        <v>139000</v>
      </c>
    </row>
    <row r="67">
      <c r="B67" s="332" t="s">
        <v>303</v>
      </c>
      <c r="C67" s="333">
        <v>1</v>
      </c>
      <c r="D67" s="334">
        <v>50696</v>
      </c>
    </row>
    <row r="68">
      <c r="B68" s="332" t="s">
        <v>271</v>
      </c>
      <c r="C68" s="333">
        <v>4</v>
      </c>
      <c r="D68" s="334">
        <v>1669129.47</v>
      </c>
    </row>
  </sheetData>
  <sortState ref="A17:G55">
    <sortCondition ref="B17:B55"/>
  </sortState>
  <mergeCells count="4">
    <mergeCell ref="B5:D5"/>
    <mergeCell ref="B6:D6"/>
    <mergeCell ref="B7:D7"/>
    <mergeCell ref="B8:D8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C1" zoomScale="100" workbookViewId="0">
      <selection activeCell="H13" activeCellId="0" sqref="H13"/>
    </sheetView>
  </sheetViews>
  <sheetFormatPr baseColWidth="10" defaultColWidth="11.42578125" defaultRowHeight="14.25"/>
  <cols>
    <col customWidth="1" hidden="1" min="1" max="1" style="40" width="13.42578125"/>
    <col customWidth="1" hidden="1" min="2" max="2" style="39" width="0"/>
    <col customWidth="1" min="3" max="3" style="39" width="97.85546875"/>
    <col customWidth="1" min="4" max="4" style="41" width="6.5703125"/>
    <col customWidth="1" min="5" max="5" style="39" width="18.28515625"/>
    <col customWidth="1" hidden="1" min="6" max="6" style="39" width="16.42578125"/>
    <col min="7" max="16384" style="39" width="11.42578125"/>
  </cols>
  <sheetData>
    <row r="1">
      <c r="C1" s="41" t="s">
        <v>46</v>
      </c>
      <c r="D1" s="41"/>
      <c r="E1" s="41"/>
    </row>
    <row r="2">
      <c r="C2" s="41" t="s">
        <v>47</v>
      </c>
      <c r="D2" s="41"/>
      <c r="E2" s="41"/>
    </row>
    <row r="3">
      <c r="C3" s="41" t="s">
        <v>48</v>
      </c>
      <c r="D3" s="41"/>
      <c r="E3" s="41"/>
    </row>
    <row r="4" ht="25.5">
      <c r="A4" s="42" t="s">
        <v>49</v>
      </c>
      <c r="B4" s="42" t="s">
        <v>50</v>
      </c>
      <c r="C4" s="43" t="s">
        <v>51</v>
      </c>
      <c r="D4" s="43" t="s">
        <v>52</v>
      </c>
      <c r="E4" s="44" t="s">
        <v>53</v>
      </c>
    </row>
    <row r="5">
      <c r="A5" s="42"/>
      <c r="B5" s="42"/>
      <c r="C5" s="45" t="s">
        <v>54</v>
      </c>
      <c r="D5" s="43"/>
      <c r="E5" s="44"/>
    </row>
    <row r="6">
      <c r="A6" s="46" t="s">
        <v>55</v>
      </c>
      <c r="B6" s="47" t="s">
        <v>56</v>
      </c>
      <c r="C6" s="46" t="s">
        <v>57</v>
      </c>
      <c r="D6" s="47">
        <v>1</v>
      </c>
      <c r="E6" s="48">
        <v>185000</v>
      </c>
    </row>
    <row r="7">
      <c r="A7" s="49" t="s">
        <v>55</v>
      </c>
      <c r="B7" s="50" t="s">
        <v>56</v>
      </c>
      <c r="C7" s="49" t="s">
        <v>58</v>
      </c>
      <c r="D7" s="50">
        <v>1</v>
      </c>
      <c r="E7" s="48">
        <v>33384</v>
      </c>
    </row>
    <row r="8">
      <c r="A8" s="49" t="s">
        <v>59</v>
      </c>
      <c r="B8" s="50" t="s">
        <v>60</v>
      </c>
      <c r="C8" s="49" t="s">
        <v>61</v>
      </c>
      <c r="D8" s="50">
        <v>1</v>
      </c>
      <c r="E8" s="48">
        <v>25011.25</v>
      </c>
    </row>
    <row r="9">
      <c r="A9" s="49" t="s">
        <v>59</v>
      </c>
      <c r="B9" s="50" t="s">
        <v>62</v>
      </c>
      <c r="C9" s="51" t="s">
        <v>63</v>
      </c>
      <c r="D9" s="52">
        <v>2</v>
      </c>
      <c r="E9" s="48">
        <v>18000000</v>
      </c>
    </row>
    <row r="10">
      <c r="A10" s="49" t="s">
        <v>59</v>
      </c>
      <c r="B10" s="50" t="s">
        <v>64</v>
      </c>
      <c r="C10" s="51" t="s">
        <v>63</v>
      </c>
      <c r="D10" s="53"/>
      <c r="E10" s="48">
        <v>150000</v>
      </c>
    </row>
    <row r="11">
      <c r="A11" s="49" t="s">
        <v>55</v>
      </c>
      <c r="B11" s="50" t="s">
        <v>60</v>
      </c>
      <c r="C11" s="51" t="s">
        <v>65</v>
      </c>
      <c r="D11" s="52">
        <v>5</v>
      </c>
      <c r="E11" s="54">
        <v>5029</v>
      </c>
      <c r="F11" s="55">
        <f>+E11+E12+E13+E14+E15</f>
        <v>1728965.22</v>
      </c>
    </row>
    <row r="12">
      <c r="A12" s="51" t="s">
        <v>55</v>
      </c>
      <c r="B12" s="56" t="s">
        <v>60</v>
      </c>
      <c r="C12" s="51" t="s">
        <v>65</v>
      </c>
      <c r="D12" s="57"/>
      <c r="E12" s="54">
        <v>28890</v>
      </c>
    </row>
    <row r="13">
      <c r="A13" s="51" t="s">
        <v>55</v>
      </c>
      <c r="B13" s="56" t="s">
        <v>60</v>
      </c>
      <c r="C13" s="51" t="s">
        <v>65</v>
      </c>
      <c r="D13" s="57"/>
      <c r="E13" s="54">
        <v>22480</v>
      </c>
    </row>
    <row r="14">
      <c r="A14" s="58" t="s">
        <v>55</v>
      </c>
      <c r="B14" s="59" t="s">
        <v>60</v>
      </c>
      <c r="C14" s="58" t="s">
        <v>65</v>
      </c>
      <c r="D14" s="57"/>
      <c r="E14" s="54">
        <v>3366.2199999999998</v>
      </c>
    </row>
    <row r="15">
      <c r="A15" s="58" t="s">
        <v>55</v>
      </c>
      <c r="B15" s="59" t="s">
        <v>62</v>
      </c>
      <c r="C15" s="58" t="s">
        <v>65</v>
      </c>
      <c r="D15" s="53"/>
      <c r="E15" s="54">
        <v>1669200</v>
      </c>
    </row>
    <row r="16">
      <c r="A16" s="51" t="s">
        <v>55</v>
      </c>
      <c r="B16" s="56" t="s">
        <v>64</v>
      </c>
      <c r="C16" s="58" t="s">
        <v>66</v>
      </c>
      <c r="D16" s="60">
        <v>3</v>
      </c>
      <c r="E16" s="54">
        <v>60000</v>
      </c>
    </row>
    <row r="17">
      <c r="A17" s="51" t="s">
        <v>55</v>
      </c>
      <c r="B17" s="56" t="s">
        <v>67</v>
      </c>
      <c r="C17" s="58" t="s">
        <v>66</v>
      </c>
      <c r="D17" s="61"/>
      <c r="E17" s="54">
        <v>180000</v>
      </c>
    </row>
    <row r="18">
      <c r="A18" s="58" t="s">
        <v>55</v>
      </c>
      <c r="B18" s="59" t="s">
        <v>60</v>
      </c>
      <c r="C18" s="58" t="s">
        <v>66</v>
      </c>
      <c r="D18" s="62"/>
      <c r="E18" s="54">
        <v>30000</v>
      </c>
    </row>
    <row r="19">
      <c r="A19" s="58" t="s">
        <v>55</v>
      </c>
      <c r="B19" s="59" t="s">
        <v>64</v>
      </c>
      <c r="C19" s="58" t="s">
        <v>68</v>
      </c>
      <c r="D19" s="59">
        <v>1</v>
      </c>
      <c r="E19" s="54">
        <v>87000</v>
      </c>
    </row>
    <row r="20">
      <c r="A20" s="51" t="s">
        <v>55</v>
      </c>
      <c r="B20" s="56" t="s">
        <v>60</v>
      </c>
      <c r="C20" s="51" t="s">
        <v>69</v>
      </c>
      <c r="D20" s="56">
        <v>1</v>
      </c>
      <c r="E20" s="54">
        <v>12000</v>
      </c>
    </row>
    <row r="21">
      <c r="A21" s="51" t="s">
        <v>55</v>
      </c>
      <c r="B21" s="56" t="s">
        <v>64</v>
      </c>
      <c r="C21" s="51" t="s">
        <v>70</v>
      </c>
      <c r="D21" s="56">
        <v>1</v>
      </c>
      <c r="E21" s="54">
        <v>150000</v>
      </c>
    </row>
    <row r="22">
      <c r="A22" s="51" t="s">
        <v>55</v>
      </c>
      <c r="B22" s="56" t="s">
        <v>60</v>
      </c>
      <c r="C22" s="51" t="s">
        <v>71</v>
      </c>
      <c r="D22" s="52">
        <v>2</v>
      </c>
      <c r="E22" s="54">
        <v>13800</v>
      </c>
    </row>
    <row r="23">
      <c r="A23" s="51" t="s">
        <v>55</v>
      </c>
      <c r="B23" s="56" t="s">
        <v>64</v>
      </c>
      <c r="C23" s="51" t="s">
        <v>71</v>
      </c>
      <c r="D23" s="53"/>
      <c r="E23" s="54">
        <v>57660</v>
      </c>
    </row>
    <row r="24">
      <c r="A24" s="51" t="s">
        <v>55</v>
      </c>
      <c r="B24" s="56" t="s">
        <v>60</v>
      </c>
      <c r="C24" s="51" t="s">
        <v>72</v>
      </c>
      <c r="D24" s="52">
        <v>2</v>
      </c>
      <c r="E24" s="54">
        <v>20865</v>
      </c>
    </row>
    <row r="25">
      <c r="A25" s="51" t="s">
        <v>55</v>
      </c>
      <c r="B25" s="56" t="s">
        <v>64</v>
      </c>
      <c r="C25" s="51" t="s">
        <v>73</v>
      </c>
      <c r="D25" s="53"/>
      <c r="E25" s="54">
        <v>63300</v>
      </c>
    </row>
    <row r="26">
      <c r="A26" s="51" t="s">
        <v>55</v>
      </c>
      <c r="B26" s="56" t="s">
        <v>60</v>
      </c>
      <c r="C26" s="51" t="s">
        <v>74</v>
      </c>
      <c r="D26" s="52">
        <v>21</v>
      </c>
      <c r="E26" s="54">
        <v>6480</v>
      </c>
      <c r="F26" s="55">
        <f>+E26+E27+E28+E29+E30+E31+E32+E33+E34+E35+E36+E37+E38+E39+E40+E41+E42+E43+E44+E45+E46</f>
        <v>124577367.52</v>
      </c>
    </row>
    <row r="27">
      <c r="A27" s="51" t="s">
        <v>55</v>
      </c>
      <c r="B27" s="56" t="s">
        <v>67</v>
      </c>
      <c r="C27" s="51" t="s">
        <v>74</v>
      </c>
      <c r="D27" s="57"/>
      <c r="E27" s="54">
        <v>123867900</v>
      </c>
    </row>
    <row r="28">
      <c r="A28" s="51" t="s">
        <v>59</v>
      </c>
      <c r="B28" s="56" t="s">
        <v>64</v>
      </c>
      <c r="C28" s="51" t="s">
        <v>74</v>
      </c>
      <c r="D28" s="57"/>
      <c r="E28" s="54">
        <v>6450</v>
      </c>
    </row>
    <row r="29">
      <c r="A29" s="51" t="s">
        <v>55</v>
      </c>
      <c r="B29" s="56" t="s">
        <v>60</v>
      </c>
      <c r="C29" s="51" t="s">
        <v>74</v>
      </c>
      <c r="D29" s="57"/>
      <c r="E29" s="54">
        <v>15000</v>
      </c>
    </row>
    <row r="30">
      <c r="A30" s="51" t="s">
        <v>55</v>
      </c>
      <c r="B30" s="56" t="s">
        <v>64</v>
      </c>
      <c r="C30" s="51" t="s">
        <v>74</v>
      </c>
      <c r="D30" s="57"/>
      <c r="E30" s="54">
        <v>149800</v>
      </c>
    </row>
    <row r="31">
      <c r="A31" s="51" t="s">
        <v>55</v>
      </c>
      <c r="B31" s="56" t="s">
        <v>60</v>
      </c>
      <c r="C31" s="51" t="s">
        <v>74</v>
      </c>
      <c r="D31" s="57"/>
      <c r="E31" s="54">
        <v>21451.75</v>
      </c>
    </row>
    <row r="32">
      <c r="A32" s="51" t="s">
        <v>55</v>
      </c>
      <c r="B32" s="56" t="s">
        <v>60</v>
      </c>
      <c r="C32" s="51" t="s">
        <v>74</v>
      </c>
      <c r="D32" s="57"/>
      <c r="E32" s="54">
        <v>24400</v>
      </c>
    </row>
    <row r="33">
      <c r="A33" s="51" t="s">
        <v>55</v>
      </c>
      <c r="B33" s="56" t="s">
        <v>60</v>
      </c>
      <c r="C33" s="51" t="s">
        <v>74</v>
      </c>
      <c r="D33" s="57"/>
      <c r="E33" s="54">
        <v>29990</v>
      </c>
    </row>
    <row r="34">
      <c r="A34" s="51" t="s">
        <v>55</v>
      </c>
      <c r="B34" s="56" t="s">
        <v>60</v>
      </c>
      <c r="C34" s="51" t="s">
        <v>74</v>
      </c>
      <c r="D34" s="57"/>
      <c r="E34" s="54">
        <v>4492.5</v>
      </c>
    </row>
    <row r="35">
      <c r="A35" s="51" t="s">
        <v>55</v>
      </c>
      <c r="B35" s="56" t="s">
        <v>64</v>
      </c>
      <c r="C35" s="51" t="s">
        <v>74</v>
      </c>
      <c r="D35" s="57"/>
      <c r="E35" s="54">
        <v>47415</v>
      </c>
    </row>
    <row r="36">
      <c r="A36" s="51" t="s">
        <v>55</v>
      </c>
      <c r="B36" s="56" t="s">
        <v>64</v>
      </c>
      <c r="C36" s="51" t="s">
        <v>74</v>
      </c>
      <c r="D36" s="57"/>
      <c r="E36" s="54">
        <v>119205.74000000001</v>
      </c>
    </row>
    <row r="37">
      <c r="A37" s="58" t="s">
        <v>55</v>
      </c>
      <c r="B37" s="59" t="s">
        <v>64</v>
      </c>
      <c r="C37" s="58" t="s">
        <v>74</v>
      </c>
      <c r="D37" s="57"/>
      <c r="E37" s="54">
        <v>63000</v>
      </c>
    </row>
    <row r="38">
      <c r="A38" s="58" t="s">
        <v>55</v>
      </c>
      <c r="B38" s="59" t="s">
        <v>64</v>
      </c>
      <c r="C38" s="58" t="s">
        <v>74</v>
      </c>
      <c r="D38" s="57"/>
      <c r="E38" s="54">
        <v>129555</v>
      </c>
    </row>
    <row r="39">
      <c r="A39" s="51" t="s">
        <v>55</v>
      </c>
      <c r="B39" s="56" t="s">
        <v>60</v>
      </c>
      <c r="C39" s="51" t="s">
        <v>75</v>
      </c>
      <c r="D39" s="57"/>
      <c r="E39" s="54">
        <v>20325</v>
      </c>
    </row>
    <row r="40">
      <c r="A40" s="51" t="s">
        <v>55</v>
      </c>
      <c r="B40" s="56" t="s">
        <v>64</v>
      </c>
      <c r="C40" s="51" t="s">
        <v>75</v>
      </c>
      <c r="D40" s="57"/>
      <c r="E40" s="54">
        <v>7790</v>
      </c>
    </row>
    <row r="41">
      <c r="A41" s="51" t="s">
        <v>55</v>
      </c>
      <c r="B41" s="56" t="s">
        <v>60</v>
      </c>
      <c r="C41" s="51" t="s">
        <v>75</v>
      </c>
      <c r="D41" s="57"/>
      <c r="E41" s="54">
        <v>25680</v>
      </c>
    </row>
    <row r="42">
      <c r="A42" s="51" t="s">
        <v>55</v>
      </c>
      <c r="B42" s="56" t="s">
        <v>60</v>
      </c>
      <c r="C42" s="51" t="s">
        <v>75</v>
      </c>
      <c r="D42" s="57"/>
      <c r="E42" s="54">
        <v>5700</v>
      </c>
    </row>
    <row r="43">
      <c r="A43" s="51" t="s">
        <v>55</v>
      </c>
      <c r="B43" s="56" t="s">
        <v>60</v>
      </c>
      <c r="C43" s="51" t="s">
        <v>75</v>
      </c>
      <c r="D43" s="57"/>
      <c r="E43" s="54">
        <v>6200</v>
      </c>
    </row>
    <row r="44">
      <c r="A44" s="51" t="s">
        <v>55</v>
      </c>
      <c r="B44" s="56" t="s">
        <v>60</v>
      </c>
      <c r="C44" s="51" t="s">
        <v>75</v>
      </c>
      <c r="D44" s="57"/>
      <c r="E44" s="54">
        <v>5914.2799999999997</v>
      </c>
    </row>
    <row r="45">
      <c r="A45" s="51" t="s">
        <v>55</v>
      </c>
      <c r="B45" s="56" t="s">
        <v>60</v>
      </c>
      <c r="C45" s="51" t="s">
        <v>75</v>
      </c>
      <c r="D45" s="57"/>
      <c r="E45" s="54">
        <v>17468.25</v>
      </c>
    </row>
    <row r="46">
      <c r="A46" s="51" t="s">
        <v>55</v>
      </c>
      <c r="B46" s="56" t="s">
        <v>60</v>
      </c>
      <c r="C46" s="51" t="s">
        <v>75</v>
      </c>
      <c r="D46" s="53"/>
      <c r="E46" s="54">
        <v>3150</v>
      </c>
    </row>
    <row r="47">
      <c r="A47" s="51" t="s">
        <v>59</v>
      </c>
      <c r="B47" s="56" t="s">
        <v>64</v>
      </c>
      <c r="C47" s="51" t="s">
        <v>76</v>
      </c>
      <c r="D47" s="56">
        <v>1</v>
      </c>
      <c r="E47" s="54">
        <v>32000</v>
      </c>
    </row>
    <row r="48">
      <c r="A48" s="51" t="s">
        <v>55</v>
      </c>
      <c r="B48" s="56" t="s">
        <v>64</v>
      </c>
      <c r="C48" s="51" t="s">
        <v>77</v>
      </c>
      <c r="D48" s="52">
        <v>2</v>
      </c>
      <c r="E48" s="54">
        <v>4215000</v>
      </c>
    </row>
    <row r="49">
      <c r="A49" s="51" t="s">
        <v>55</v>
      </c>
      <c r="B49" s="56" t="s">
        <v>64</v>
      </c>
      <c r="C49" s="51" t="s">
        <v>77</v>
      </c>
      <c r="D49" s="53"/>
      <c r="E49" s="54">
        <v>53000</v>
      </c>
    </row>
    <row r="50">
      <c r="A50" s="58" t="s">
        <v>59</v>
      </c>
      <c r="B50" s="59" t="s">
        <v>78</v>
      </c>
      <c r="C50" s="58" t="s">
        <v>79</v>
      </c>
      <c r="D50" s="59">
        <v>1</v>
      </c>
      <c r="E50" s="54">
        <v>52965</v>
      </c>
    </row>
    <row r="51">
      <c r="A51" s="58" t="s">
        <v>55</v>
      </c>
      <c r="B51" s="56" t="s">
        <v>80</v>
      </c>
      <c r="C51" s="58" t="s">
        <v>81</v>
      </c>
      <c r="D51" s="59">
        <v>1</v>
      </c>
      <c r="E51" s="54">
        <v>100</v>
      </c>
    </row>
    <row r="52">
      <c r="A52" s="51" t="s">
        <v>55</v>
      </c>
      <c r="B52" s="56" t="s">
        <v>64</v>
      </c>
      <c r="C52" s="51" t="s">
        <v>82</v>
      </c>
      <c r="D52" s="52">
        <v>4</v>
      </c>
      <c r="E52" s="54">
        <v>48000</v>
      </c>
    </row>
    <row r="53">
      <c r="A53" s="51" t="s">
        <v>59</v>
      </c>
      <c r="B53" s="56" t="s">
        <v>56</v>
      </c>
      <c r="C53" s="51" t="s">
        <v>83</v>
      </c>
      <c r="D53" s="57"/>
      <c r="E53" s="54">
        <v>27010434</v>
      </c>
    </row>
    <row r="54">
      <c r="A54" s="51" t="s">
        <v>59</v>
      </c>
      <c r="B54" s="56" t="s">
        <v>56</v>
      </c>
      <c r="C54" s="51" t="s">
        <v>83</v>
      </c>
      <c r="D54" s="57"/>
      <c r="E54" s="54">
        <v>27010434</v>
      </c>
    </row>
    <row r="55">
      <c r="A55" s="51" t="s">
        <v>55</v>
      </c>
      <c r="B55" s="56" t="s">
        <v>64</v>
      </c>
      <c r="C55" s="51" t="s">
        <v>83</v>
      </c>
      <c r="D55" s="53"/>
      <c r="E55" s="54">
        <v>375000</v>
      </c>
    </row>
    <row r="56">
      <c r="A56" s="51" t="s">
        <v>55</v>
      </c>
      <c r="B56" s="56" t="s">
        <v>64</v>
      </c>
      <c r="C56" s="51" t="s">
        <v>84</v>
      </c>
      <c r="D56" s="56">
        <v>1</v>
      </c>
      <c r="E56" s="54">
        <v>99720</v>
      </c>
    </row>
    <row r="57">
      <c r="A57" s="51" t="s">
        <v>55</v>
      </c>
      <c r="B57" s="56" t="s">
        <v>60</v>
      </c>
      <c r="C57" s="51" t="s">
        <v>85</v>
      </c>
      <c r="D57" s="56">
        <v>1</v>
      </c>
      <c r="E57" s="54">
        <v>12250</v>
      </c>
    </row>
    <row r="58">
      <c r="A58" s="51" t="s">
        <v>59</v>
      </c>
      <c r="B58" s="56" t="s">
        <v>64</v>
      </c>
      <c r="C58" s="51" t="s">
        <v>86</v>
      </c>
      <c r="D58" s="52">
        <v>10</v>
      </c>
      <c r="E58" s="54">
        <v>4962042.54</v>
      </c>
      <c r="F58" s="55">
        <f>+E58+E59+E60+E61+E62+E63+E64+E65+E66+E67</f>
        <v>22149435.060000002</v>
      </c>
    </row>
    <row r="59">
      <c r="A59" s="51" t="s">
        <v>59</v>
      </c>
      <c r="B59" s="56" t="s">
        <v>64</v>
      </c>
      <c r="C59" s="51" t="s">
        <v>86</v>
      </c>
      <c r="D59" s="57"/>
      <c r="E59" s="54">
        <v>9998203.8699999992</v>
      </c>
    </row>
    <row r="60">
      <c r="A60" s="51" t="s">
        <v>55</v>
      </c>
      <c r="B60" s="56" t="s">
        <v>60</v>
      </c>
      <c r="C60" s="51" t="s">
        <v>86</v>
      </c>
      <c r="D60" s="57"/>
      <c r="E60" s="54">
        <v>9430.2000000000007</v>
      </c>
    </row>
    <row r="61">
      <c r="A61" s="51" t="s">
        <v>55</v>
      </c>
      <c r="B61" s="56" t="s">
        <v>56</v>
      </c>
      <c r="C61" s="51" t="s">
        <v>86</v>
      </c>
      <c r="D61" s="57"/>
      <c r="E61" s="54">
        <v>921046.21999999997</v>
      </c>
    </row>
    <row r="62">
      <c r="A62" s="51" t="s">
        <v>59</v>
      </c>
      <c r="B62" s="56" t="s">
        <v>60</v>
      </c>
      <c r="C62" s="51" t="s">
        <v>86</v>
      </c>
      <c r="D62" s="57"/>
      <c r="E62" s="54">
        <v>19501.549999999999</v>
      </c>
    </row>
    <row r="63">
      <c r="A63" s="51" t="s">
        <v>55</v>
      </c>
      <c r="B63" s="56" t="s">
        <v>60</v>
      </c>
      <c r="C63" s="51" t="s">
        <v>86</v>
      </c>
      <c r="D63" s="57"/>
      <c r="E63" s="54">
        <v>15500</v>
      </c>
    </row>
    <row r="64">
      <c r="A64" s="58" t="s">
        <v>55</v>
      </c>
      <c r="B64" s="59" t="s">
        <v>60</v>
      </c>
      <c r="C64" s="58" t="s">
        <v>86</v>
      </c>
      <c r="D64" s="57"/>
      <c r="E64" s="54">
        <v>13910</v>
      </c>
    </row>
    <row r="65">
      <c r="A65" s="58" t="s">
        <v>55</v>
      </c>
      <c r="B65" s="59" t="s">
        <v>60</v>
      </c>
      <c r="C65" s="58" t="s">
        <v>86</v>
      </c>
      <c r="D65" s="57"/>
      <c r="E65" s="54">
        <v>29501.990000000002</v>
      </c>
    </row>
    <row r="66">
      <c r="A66" s="58" t="s">
        <v>55</v>
      </c>
      <c r="B66" s="59" t="s">
        <v>60</v>
      </c>
      <c r="C66" s="58" t="s">
        <v>86</v>
      </c>
      <c r="D66" s="57"/>
      <c r="E66" s="54">
        <v>17146.75</v>
      </c>
    </row>
    <row r="67">
      <c r="A67" s="51" t="s">
        <v>59</v>
      </c>
      <c r="B67" s="56" t="s">
        <v>67</v>
      </c>
      <c r="C67" s="51" t="s">
        <v>86</v>
      </c>
      <c r="D67" s="53"/>
      <c r="E67" s="54">
        <v>6163151.9400000004</v>
      </c>
    </row>
    <row r="68">
      <c r="A68" s="51" t="s">
        <v>55</v>
      </c>
      <c r="B68" s="56" t="s">
        <v>60</v>
      </c>
      <c r="C68" s="51" t="s">
        <v>87</v>
      </c>
      <c r="D68" s="52">
        <v>2</v>
      </c>
      <c r="E68" s="54">
        <v>7490</v>
      </c>
    </row>
    <row r="69">
      <c r="A69" s="51" t="s">
        <v>55</v>
      </c>
      <c r="B69" s="56" t="s">
        <v>60</v>
      </c>
      <c r="C69" s="51" t="s">
        <v>88</v>
      </c>
      <c r="D69" s="53"/>
      <c r="E69" s="54">
        <v>25000</v>
      </c>
    </row>
    <row r="70">
      <c r="A70" s="58" t="s">
        <v>55</v>
      </c>
      <c r="B70" s="59" t="s">
        <v>60</v>
      </c>
      <c r="C70" s="58" t="s">
        <v>89</v>
      </c>
      <c r="D70" s="59">
        <v>1</v>
      </c>
      <c r="E70" s="54">
        <v>29954.009999999998</v>
      </c>
    </row>
    <row r="71">
      <c r="A71" s="51" t="s">
        <v>55</v>
      </c>
      <c r="B71" s="56" t="s">
        <v>64</v>
      </c>
      <c r="C71" s="51" t="s">
        <v>90</v>
      </c>
      <c r="D71" s="52">
        <v>8</v>
      </c>
      <c r="E71" s="54">
        <v>150458.04999999999</v>
      </c>
      <c r="F71" s="55">
        <f>+E71+E72+E73+E74+E75+E76+E77+E78</f>
        <v>1047340.5099999999</v>
      </c>
    </row>
    <row r="72">
      <c r="A72" s="51" t="s">
        <v>55</v>
      </c>
      <c r="B72" s="56" t="s">
        <v>64</v>
      </c>
      <c r="C72" s="51" t="s">
        <v>91</v>
      </c>
      <c r="D72" s="57"/>
      <c r="E72" s="54">
        <v>85118.5</v>
      </c>
    </row>
    <row r="73">
      <c r="A73" s="58" t="s">
        <v>55</v>
      </c>
      <c r="B73" s="59" t="s">
        <v>60</v>
      </c>
      <c r="C73" s="58" t="s">
        <v>92</v>
      </c>
      <c r="D73" s="57"/>
      <c r="E73" s="54">
        <v>9451</v>
      </c>
    </row>
    <row r="74">
      <c r="A74" s="51" t="s">
        <v>55</v>
      </c>
      <c r="B74" s="56" t="s">
        <v>64</v>
      </c>
      <c r="C74" s="51" t="s">
        <v>92</v>
      </c>
      <c r="D74" s="57"/>
      <c r="E74" s="54">
        <v>54619.43</v>
      </c>
    </row>
    <row r="75">
      <c r="A75" s="51" t="s">
        <v>55</v>
      </c>
      <c r="B75" s="56" t="s">
        <v>64</v>
      </c>
      <c r="C75" s="51" t="s">
        <v>92</v>
      </c>
      <c r="D75" s="57"/>
      <c r="E75" s="54">
        <v>406172</v>
      </c>
    </row>
    <row r="76">
      <c r="A76" s="51" t="s">
        <v>55</v>
      </c>
      <c r="B76" s="56" t="s">
        <v>64</v>
      </c>
      <c r="C76" s="51" t="s">
        <v>92</v>
      </c>
      <c r="D76" s="57"/>
      <c r="E76" s="54">
        <v>54313.199999999997</v>
      </c>
    </row>
    <row r="77">
      <c r="A77" s="58" t="s">
        <v>55</v>
      </c>
      <c r="B77" s="59" t="s">
        <v>64</v>
      </c>
      <c r="C77" s="51" t="s">
        <v>92</v>
      </c>
      <c r="D77" s="57"/>
      <c r="E77" s="54">
        <v>249116.32999999999</v>
      </c>
    </row>
    <row r="78">
      <c r="A78" s="58" t="s">
        <v>55</v>
      </c>
      <c r="B78" s="59" t="s">
        <v>64</v>
      </c>
      <c r="C78" s="58" t="s">
        <v>92</v>
      </c>
      <c r="D78" s="53"/>
      <c r="E78" s="54">
        <v>38092</v>
      </c>
    </row>
    <row r="79">
      <c r="A79" s="51" t="s">
        <v>55</v>
      </c>
      <c r="B79" s="56" t="s">
        <v>60</v>
      </c>
      <c r="C79" s="51" t="s">
        <v>93</v>
      </c>
      <c r="D79" s="56">
        <v>1</v>
      </c>
      <c r="E79" s="54">
        <v>8800.1200000000008</v>
      </c>
    </row>
    <row r="80">
      <c r="A80" s="51" t="s">
        <v>55</v>
      </c>
      <c r="B80" s="56" t="s">
        <v>60</v>
      </c>
      <c r="C80" s="51" t="s">
        <v>94</v>
      </c>
      <c r="D80" s="52">
        <v>4</v>
      </c>
      <c r="E80" s="54">
        <v>17500</v>
      </c>
    </row>
    <row r="81">
      <c r="A81" s="51" t="s">
        <v>55</v>
      </c>
      <c r="B81" s="56" t="s">
        <v>60</v>
      </c>
      <c r="C81" s="51" t="s">
        <v>94</v>
      </c>
      <c r="D81" s="57"/>
      <c r="E81" s="54">
        <v>15087</v>
      </c>
    </row>
    <row r="82">
      <c r="A82" s="51" t="s">
        <v>55</v>
      </c>
      <c r="B82" s="56" t="s">
        <v>56</v>
      </c>
      <c r="C82" s="51" t="s">
        <v>94</v>
      </c>
      <c r="D82" s="57"/>
      <c r="E82" s="54">
        <v>73252.199999999997</v>
      </c>
    </row>
    <row r="83">
      <c r="A83" s="51" t="s">
        <v>59</v>
      </c>
      <c r="B83" s="56" t="s">
        <v>64</v>
      </c>
      <c r="C83" s="51" t="s">
        <v>94</v>
      </c>
      <c r="D83" s="53"/>
      <c r="E83" s="54">
        <v>56175</v>
      </c>
    </row>
    <row r="84">
      <c r="A84" s="51" t="s">
        <v>55</v>
      </c>
      <c r="B84" s="56" t="s">
        <v>60</v>
      </c>
      <c r="C84" s="51" t="s">
        <v>95</v>
      </c>
      <c r="D84" s="52">
        <v>4</v>
      </c>
      <c r="E84" s="54">
        <v>4571.04</v>
      </c>
    </row>
    <row r="85">
      <c r="A85" s="51" t="s">
        <v>55</v>
      </c>
      <c r="B85" s="56" t="s">
        <v>60</v>
      </c>
      <c r="C85" s="51" t="s">
        <v>95</v>
      </c>
      <c r="D85" s="57"/>
      <c r="E85" s="54">
        <v>14175</v>
      </c>
    </row>
    <row r="86">
      <c r="A86" s="51" t="s">
        <v>55</v>
      </c>
      <c r="B86" s="56" t="s">
        <v>60</v>
      </c>
      <c r="C86" s="51" t="s">
        <v>95</v>
      </c>
      <c r="D86" s="57"/>
      <c r="E86" s="54">
        <v>3530</v>
      </c>
    </row>
    <row r="87">
      <c r="A87" s="51" t="s">
        <v>59</v>
      </c>
      <c r="B87" s="56" t="s">
        <v>67</v>
      </c>
      <c r="C87" s="51" t="s">
        <v>96</v>
      </c>
      <c r="D87" s="53"/>
      <c r="E87" s="54">
        <v>1680000</v>
      </c>
    </row>
    <row r="88">
      <c r="A88" s="51" t="s">
        <v>55</v>
      </c>
      <c r="B88" s="56" t="s">
        <v>60</v>
      </c>
      <c r="C88" s="51" t="s">
        <v>97</v>
      </c>
      <c r="D88" s="56">
        <v>1</v>
      </c>
      <c r="E88" s="54">
        <v>15000</v>
      </c>
    </row>
    <row r="89">
      <c r="A89" s="51" t="s">
        <v>55</v>
      </c>
      <c r="B89" s="56" t="s">
        <v>64</v>
      </c>
      <c r="C89" s="51" t="s">
        <v>98</v>
      </c>
      <c r="D89" s="52">
        <v>3</v>
      </c>
      <c r="E89" s="54">
        <v>77040</v>
      </c>
    </row>
    <row r="90">
      <c r="A90" s="58" t="s">
        <v>55</v>
      </c>
      <c r="B90" s="56" t="s">
        <v>80</v>
      </c>
      <c r="C90" s="58" t="s">
        <v>98</v>
      </c>
      <c r="D90" s="57"/>
      <c r="E90" s="54">
        <v>96254.529999999999</v>
      </c>
    </row>
    <row r="91">
      <c r="A91" s="51" t="s">
        <v>55</v>
      </c>
      <c r="B91" s="56" t="s">
        <v>60</v>
      </c>
      <c r="C91" s="51" t="s">
        <v>99</v>
      </c>
      <c r="D91" s="53"/>
      <c r="E91" s="54">
        <v>4705.8599999999997</v>
      </c>
    </row>
    <row r="92">
      <c r="A92" s="51" t="s">
        <v>55</v>
      </c>
      <c r="B92" s="56" t="s">
        <v>60</v>
      </c>
      <c r="C92" s="51" t="s">
        <v>100</v>
      </c>
      <c r="D92" s="52">
        <v>5</v>
      </c>
      <c r="E92" s="54">
        <v>13482</v>
      </c>
      <c r="F92" s="55">
        <f>+E92+E93+E94+E95+E96</f>
        <v>181671.06</v>
      </c>
    </row>
    <row r="93">
      <c r="A93" s="51" t="s">
        <v>59</v>
      </c>
      <c r="B93" s="56" t="s">
        <v>60</v>
      </c>
      <c r="C93" s="51" t="s">
        <v>101</v>
      </c>
      <c r="D93" s="57"/>
      <c r="E93" s="54">
        <v>9437.3999999999996</v>
      </c>
    </row>
    <row r="94">
      <c r="A94" s="51" t="s">
        <v>55</v>
      </c>
      <c r="B94" s="56" t="s">
        <v>60</v>
      </c>
      <c r="C94" s="51" t="s">
        <v>101</v>
      </c>
      <c r="D94" s="57"/>
      <c r="E94" s="54">
        <v>3701.6700000000001</v>
      </c>
    </row>
    <row r="95">
      <c r="A95" s="51" t="s">
        <v>59</v>
      </c>
      <c r="B95" s="56" t="s">
        <v>64</v>
      </c>
      <c r="C95" s="51" t="s">
        <v>101</v>
      </c>
      <c r="D95" s="57"/>
      <c r="E95" s="54">
        <v>30049.990000000002</v>
      </c>
    </row>
    <row r="96">
      <c r="A96" s="51" t="s">
        <v>55</v>
      </c>
      <c r="B96" s="56" t="s">
        <v>64</v>
      </c>
      <c r="C96" s="51" t="s">
        <v>101</v>
      </c>
      <c r="D96" s="53"/>
      <c r="E96" s="54">
        <v>125000</v>
      </c>
    </row>
    <row r="97">
      <c r="A97" s="51" t="s">
        <v>55</v>
      </c>
      <c r="B97" s="56" t="s">
        <v>60</v>
      </c>
      <c r="C97" s="51" t="s">
        <v>102</v>
      </c>
      <c r="D97" s="52">
        <v>2</v>
      </c>
      <c r="E97" s="54">
        <v>26584.689999999999</v>
      </c>
    </row>
    <row r="98">
      <c r="A98" s="51" t="s">
        <v>55</v>
      </c>
      <c r="B98" s="56" t="s">
        <v>60</v>
      </c>
      <c r="C98" s="51" t="s">
        <v>103</v>
      </c>
      <c r="D98" s="53"/>
      <c r="E98" s="54">
        <v>12958.66</v>
      </c>
    </row>
    <row r="99">
      <c r="A99" s="51" t="s">
        <v>59</v>
      </c>
      <c r="B99" s="56" t="s">
        <v>78</v>
      </c>
      <c r="C99" s="51" t="s">
        <v>104</v>
      </c>
      <c r="D99" s="56">
        <v>1</v>
      </c>
      <c r="E99" s="54">
        <v>292110</v>
      </c>
    </row>
    <row r="100">
      <c r="A100" s="51" t="s">
        <v>55</v>
      </c>
      <c r="B100" s="56" t="s">
        <v>60</v>
      </c>
      <c r="C100" s="51" t="s">
        <v>105</v>
      </c>
      <c r="D100" s="52">
        <v>20</v>
      </c>
      <c r="E100" s="54">
        <v>30000</v>
      </c>
      <c r="F100" s="55">
        <f>+E100+E101+E102+E103+E104+E105+E106+E107+E108+E109+E110+E111+E112+E113+E114+E115+E116+E117+E118+E119</f>
        <v>26237383.429999996</v>
      </c>
    </row>
    <row r="101">
      <c r="A101" s="51" t="s">
        <v>55</v>
      </c>
      <c r="B101" s="56" t="s">
        <v>60</v>
      </c>
      <c r="C101" s="51" t="s">
        <v>105</v>
      </c>
      <c r="D101" s="57"/>
      <c r="E101" s="54">
        <v>24019.900000000001</v>
      </c>
    </row>
    <row r="102">
      <c r="A102" s="51" t="s">
        <v>59</v>
      </c>
      <c r="B102" s="56" t="s">
        <v>62</v>
      </c>
      <c r="C102" s="51" t="s">
        <v>105</v>
      </c>
      <c r="D102" s="57"/>
      <c r="E102" s="54">
        <v>12000000</v>
      </c>
    </row>
    <row r="103">
      <c r="A103" s="51" t="s">
        <v>55</v>
      </c>
      <c r="B103" s="56" t="s">
        <v>60</v>
      </c>
      <c r="C103" s="51" t="s">
        <v>105</v>
      </c>
      <c r="D103" s="57"/>
      <c r="E103" s="54">
        <v>11246.83</v>
      </c>
    </row>
    <row r="104">
      <c r="A104" s="51" t="s">
        <v>55</v>
      </c>
      <c r="B104" s="56" t="s">
        <v>67</v>
      </c>
      <c r="C104" s="51" t="s">
        <v>105</v>
      </c>
      <c r="D104" s="57"/>
      <c r="E104" s="54">
        <v>2041547.8600000001</v>
      </c>
    </row>
    <row r="105">
      <c r="A105" s="51" t="s">
        <v>55</v>
      </c>
      <c r="B105" s="56" t="s">
        <v>60</v>
      </c>
      <c r="C105" s="51" t="s">
        <v>105</v>
      </c>
      <c r="D105" s="57"/>
      <c r="E105" s="54">
        <v>8000</v>
      </c>
    </row>
    <row r="106">
      <c r="A106" s="51" t="s">
        <v>55</v>
      </c>
      <c r="B106" s="56" t="s">
        <v>60</v>
      </c>
      <c r="C106" s="51" t="s">
        <v>105</v>
      </c>
      <c r="D106" s="57"/>
      <c r="E106" s="54">
        <v>8100</v>
      </c>
    </row>
    <row r="107">
      <c r="A107" s="51" t="s">
        <v>55</v>
      </c>
      <c r="B107" s="56" t="s">
        <v>60</v>
      </c>
      <c r="C107" s="51" t="s">
        <v>105</v>
      </c>
      <c r="D107" s="57"/>
      <c r="E107" s="54">
        <v>15019.75</v>
      </c>
    </row>
    <row r="108">
      <c r="A108" s="51" t="s">
        <v>55</v>
      </c>
      <c r="B108" s="56" t="s">
        <v>60</v>
      </c>
      <c r="C108" s="51" t="s">
        <v>105</v>
      </c>
      <c r="D108" s="57"/>
      <c r="E108" s="54">
        <v>29957.189999999999</v>
      </c>
    </row>
    <row r="109">
      <c r="A109" s="51" t="s">
        <v>59</v>
      </c>
      <c r="B109" s="56" t="s">
        <v>67</v>
      </c>
      <c r="C109" s="51" t="s">
        <v>105</v>
      </c>
      <c r="D109" s="57"/>
      <c r="E109" s="54">
        <v>8196628.46</v>
      </c>
    </row>
    <row r="110">
      <c r="A110" s="51" t="s">
        <v>55</v>
      </c>
      <c r="B110" s="56" t="s">
        <v>60</v>
      </c>
      <c r="C110" s="51" t="s">
        <v>105</v>
      </c>
      <c r="D110" s="57"/>
      <c r="E110" s="54">
        <v>29967.630000000001</v>
      </c>
    </row>
    <row r="111">
      <c r="A111" s="51" t="s">
        <v>55</v>
      </c>
      <c r="B111" s="56" t="s">
        <v>60</v>
      </c>
      <c r="C111" s="51" t="s">
        <v>105</v>
      </c>
      <c r="D111" s="57"/>
      <c r="E111" s="54">
        <v>28777.43</v>
      </c>
    </row>
    <row r="112">
      <c r="A112" s="51" t="s">
        <v>55</v>
      </c>
      <c r="B112" s="56" t="s">
        <v>60</v>
      </c>
      <c r="C112" s="51" t="s">
        <v>105</v>
      </c>
      <c r="D112" s="57"/>
      <c r="E112" s="54">
        <v>9737</v>
      </c>
    </row>
    <row r="113">
      <c r="A113" s="51" t="s">
        <v>55</v>
      </c>
      <c r="B113" s="56" t="s">
        <v>60</v>
      </c>
      <c r="C113" s="51" t="s">
        <v>105</v>
      </c>
      <c r="D113" s="57"/>
      <c r="E113" s="54">
        <v>28239.98</v>
      </c>
    </row>
    <row r="114">
      <c r="A114" s="51" t="s">
        <v>55</v>
      </c>
      <c r="B114" s="56" t="s">
        <v>67</v>
      </c>
      <c r="C114" s="51" t="s">
        <v>105</v>
      </c>
      <c r="D114" s="57"/>
      <c r="E114" s="54">
        <v>1695370</v>
      </c>
    </row>
    <row r="115">
      <c r="A115" s="51" t="s">
        <v>59</v>
      </c>
      <c r="B115" s="56" t="s">
        <v>67</v>
      </c>
      <c r="C115" s="51" t="s">
        <v>106</v>
      </c>
      <c r="D115" s="57"/>
      <c r="E115" s="54">
        <v>107620.21000000001</v>
      </c>
    </row>
    <row r="116">
      <c r="A116" s="58" t="s">
        <v>59</v>
      </c>
      <c r="B116" s="59" t="s">
        <v>67</v>
      </c>
      <c r="C116" s="58" t="s">
        <v>106</v>
      </c>
      <c r="D116" s="57"/>
      <c r="E116" s="54">
        <v>107273.08</v>
      </c>
    </row>
    <row r="117">
      <c r="A117" s="58" t="s">
        <v>59</v>
      </c>
      <c r="B117" s="59" t="s">
        <v>67</v>
      </c>
      <c r="C117" s="58" t="s">
        <v>106</v>
      </c>
      <c r="D117" s="57"/>
      <c r="E117" s="54">
        <v>1832004</v>
      </c>
    </row>
    <row r="118">
      <c r="A118" s="51" t="s">
        <v>55</v>
      </c>
      <c r="B118" s="56" t="s">
        <v>60</v>
      </c>
      <c r="C118" s="51" t="s">
        <v>107</v>
      </c>
      <c r="D118" s="57"/>
      <c r="E118" s="54">
        <v>3900</v>
      </c>
    </row>
    <row r="119">
      <c r="A119" s="51" t="s">
        <v>59</v>
      </c>
      <c r="B119" s="56" t="s">
        <v>60</v>
      </c>
      <c r="C119" s="51" t="s">
        <v>107</v>
      </c>
      <c r="D119" s="53"/>
      <c r="E119" s="54">
        <v>29974.110000000001</v>
      </c>
    </row>
    <row r="120">
      <c r="A120" s="58" t="s">
        <v>55</v>
      </c>
      <c r="B120" s="59" t="s">
        <v>64</v>
      </c>
      <c r="C120" s="58" t="s">
        <v>108</v>
      </c>
      <c r="D120" s="60">
        <v>3</v>
      </c>
      <c r="E120" s="54">
        <v>33384</v>
      </c>
    </row>
    <row r="121">
      <c r="A121" s="51" t="s">
        <v>59</v>
      </c>
      <c r="B121" s="56" t="s">
        <v>80</v>
      </c>
      <c r="C121" s="51" t="s">
        <v>108</v>
      </c>
      <c r="D121" s="61"/>
      <c r="E121" s="54">
        <v>1854754.05</v>
      </c>
    </row>
    <row r="122">
      <c r="A122" s="51" t="s">
        <v>59</v>
      </c>
      <c r="B122" s="56" t="s">
        <v>62</v>
      </c>
      <c r="C122" s="51" t="s">
        <v>108</v>
      </c>
      <c r="D122" s="62"/>
      <c r="E122" s="54">
        <v>3716003</v>
      </c>
    </row>
    <row r="123">
      <c r="A123" s="51" t="s">
        <v>59</v>
      </c>
      <c r="B123" s="56" t="s">
        <v>62</v>
      </c>
      <c r="C123" s="51" t="s">
        <v>109</v>
      </c>
      <c r="D123" s="52">
        <v>6</v>
      </c>
      <c r="E123" s="54">
        <v>43666342.619999997</v>
      </c>
      <c r="F123" s="55">
        <f>+E123+E124+E125+E126+E127+E128</f>
        <v>252143946.55000001</v>
      </c>
    </row>
    <row r="124">
      <c r="A124" s="58" t="s">
        <v>55</v>
      </c>
      <c r="B124" s="59" t="s">
        <v>64</v>
      </c>
      <c r="C124" s="58" t="s">
        <v>110</v>
      </c>
      <c r="D124" s="57"/>
      <c r="E124" s="54">
        <v>34154.400000000001</v>
      </c>
    </row>
    <row r="125">
      <c r="A125" s="51" t="s">
        <v>59</v>
      </c>
      <c r="B125" s="56" t="s">
        <v>62</v>
      </c>
      <c r="C125" s="51" t="s">
        <v>111</v>
      </c>
      <c r="D125" s="57"/>
      <c r="E125" s="54">
        <v>12945596.060000001</v>
      </c>
    </row>
    <row r="126">
      <c r="A126" s="51" t="s">
        <v>59</v>
      </c>
      <c r="B126" s="56" t="s">
        <v>62</v>
      </c>
      <c r="C126" s="51" t="s">
        <v>111</v>
      </c>
      <c r="D126" s="57"/>
      <c r="E126" s="54">
        <v>12945596.060000001</v>
      </c>
    </row>
    <row r="127">
      <c r="A127" s="51" t="s">
        <v>59</v>
      </c>
      <c r="B127" s="56" t="s">
        <v>62</v>
      </c>
      <c r="C127" s="51" t="s">
        <v>111</v>
      </c>
      <c r="D127" s="57"/>
      <c r="E127" s="54">
        <v>23052257.41</v>
      </c>
    </row>
    <row r="128">
      <c r="A128" s="51" t="s">
        <v>59</v>
      </c>
      <c r="B128" s="56" t="s">
        <v>67</v>
      </c>
      <c r="C128" s="51" t="s">
        <v>111</v>
      </c>
      <c r="D128" s="53"/>
      <c r="E128" s="54">
        <v>159500000</v>
      </c>
    </row>
    <row r="129">
      <c r="A129" s="51" t="s">
        <v>55</v>
      </c>
      <c r="B129" s="56" t="s">
        <v>60</v>
      </c>
      <c r="C129" s="51" t="s">
        <v>112</v>
      </c>
      <c r="D129" s="52">
        <v>18</v>
      </c>
      <c r="E129" s="54">
        <v>16800</v>
      </c>
      <c r="F129" s="55">
        <f>+E129+E130+E131+E132+E133+E134+E135+E136+E137+E138+E139+E140+E141+E142+E143+E144+E145+E146</f>
        <v>3549237.1200000001</v>
      </c>
    </row>
    <row r="130">
      <c r="A130" s="51" t="s">
        <v>55</v>
      </c>
      <c r="B130" s="56" t="s">
        <v>60</v>
      </c>
      <c r="C130" s="51" t="s">
        <v>112</v>
      </c>
      <c r="D130" s="57"/>
      <c r="E130" s="54">
        <v>29840.16</v>
      </c>
    </row>
    <row r="131">
      <c r="A131" s="51" t="s">
        <v>55</v>
      </c>
      <c r="B131" s="56" t="s">
        <v>60</v>
      </c>
      <c r="C131" s="51" t="s">
        <v>112</v>
      </c>
      <c r="D131" s="57"/>
      <c r="E131" s="54">
        <v>8856.5400000000009</v>
      </c>
    </row>
    <row r="132">
      <c r="A132" s="51" t="s">
        <v>55</v>
      </c>
      <c r="B132" s="56" t="s">
        <v>60</v>
      </c>
      <c r="C132" s="51" t="s">
        <v>112</v>
      </c>
      <c r="D132" s="57"/>
      <c r="E132" s="54">
        <v>27820.040000000001</v>
      </c>
    </row>
    <row r="133">
      <c r="A133" s="51" t="s">
        <v>55</v>
      </c>
      <c r="B133" s="56" t="s">
        <v>56</v>
      </c>
      <c r="C133" s="51" t="s">
        <v>112</v>
      </c>
      <c r="D133" s="57"/>
      <c r="E133" s="54">
        <v>177063.60000000001</v>
      </c>
    </row>
    <row r="134">
      <c r="A134" s="51" t="s">
        <v>55</v>
      </c>
      <c r="B134" s="56" t="s">
        <v>64</v>
      </c>
      <c r="C134" s="51" t="s">
        <v>112</v>
      </c>
      <c r="D134" s="57"/>
      <c r="E134" s="54">
        <v>450000</v>
      </c>
    </row>
    <row r="135">
      <c r="A135" s="51" t="s">
        <v>55</v>
      </c>
      <c r="B135" s="56" t="s">
        <v>60</v>
      </c>
      <c r="C135" s="51" t="s">
        <v>112</v>
      </c>
      <c r="D135" s="57"/>
      <c r="E135" s="54">
        <v>17141</v>
      </c>
    </row>
    <row r="136">
      <c r="A136" s="51" t="s">
        <v>55</v>
      </c>
      <c r="B136" s="56" t="s">
        <v>60</v>
      </c>
      <c r="C136" s="51" t="s">
        <v>112</v>
      </c>
      <c r="D136" s="57"/>
      <c r="E136" s="54">
        <v>10362.950000000001</v>
      </c>
    </row>
    <row r="137">
      <c r="A137" s="51" t="s">
        <v>55</v>
      </c>
      <c r="B137" s="56" t="s">
        <v>60</v>
      </c>
      <c r="C137" s="51" t="s">
        <v>112</v>
      </c>
      <c r="D137" s="57"/>
      <c r="E137" s="54">
        <v>13987.25</v>
      </c>
    </row>
    <row r="138">
      <c r="A138" s="58" t="s">
        <v>55</v>
      </c>
      <c r="B138" s="59" t="s">
        <v>64</v>
      </c>
      <c r="C138" s="58" t="s">
        <v>112</v>
      </c>
      <c r="D138" s="57"/>
      <c r="E138" s="54">
        <v>227836.14999999999</v>
      </c>
    </row>
    <row r="139">
      <c r="A139" s="51" t="s">
        <v>55</v>
      </c>
      <c r="B139" s="56" t="s">
        <v>64</v>
      </c>
      <c r="C139" s="51" t="s">
        <v>113</v>
      </c>
      <c r="D139" s="57"/>
      <c r="E139" s="54">
        <v>77682</v>
      </c>
    </row>
    <row r="140">
      <c r="A140" s="51" t="s">
        <v>55</v>
      </c>
      <c r="B140" s="56" t="s">
        <v>60</v>
      </c>
      <c r="C140" s="51" t="s">
        <v>113</v>
      </c>
      <c r="D140" s="57"/>
      <c r="E140" s="54">
        <v>28862.84</v>
      </c>
    </row>
    <row r="141">
      <c r="A141" s="51" t="s">
        <v>55</v>
      </c>
      <c r="B141" s="56" t="s">
        <v>60</v>
      </c>
      <c r="C141" s="51" t="s">
        <v>113</v>
      </c>
      <c r="D141" s="57"/>
      <c r="E141" s="54">
        <v>16692</v>
      </c>
    </row>
    <row r="142">
      <c r="A142" s="51" t="s">
        <v>55</v>
      </c>
      <c r="B142" s="56" t="s">
        <v>60</v>
      </c>
      <c r="C142" s="51" t="s">
        <v>113</v>
      </c>
      <c r="D142" s="57"/>
      <c r="E142" s="54">
        <v>6420</v>
      </c>
    </row>
    <row r="143">
      <c r="A143" s="51" t="s">
        <v>55</v>
      </c>
      <c r="B143" s="56" t="s">
        <v>56</v>
      </c>
      <c r="C143" s="51" t="s">
        <v>113</v>
      </c>
      <c r="D143" s="57"/>
      <c r="E143" s="54">
        <v>963000</v>
      </c>
    </row>
    <row r="144">
      <c r="A144" s="51" t="s">
        <v>55</v>
      </c>
      <c r="B144" s="56" t="s">
        <v>56</v>
      </c>
      <c r="C144" s="51" t="s">
        <v>113</v>
      </c>
      <c r="D144" s="57"/>
      <c r="E144" s="54">
        <v>963000</v>
      </c>
    </row>
    <row r="145">
      <c r="A145" s="51" t="s">
        <v>55</v>
      </c>
      <c r="B145" s="56" t="s">
        <v>60</v>
      </c>
      <c r="C145" s="51" t="s">
        <v>113</v>
      </c>
      <c r="D145" s="57"/>
      <c r="E145" s="54">
        <v>6420</v>
      </c>
    </row>
    <row r="146">
      <c r="A146" s="51" t="s">
        <v>55</v>
      </c>
      <c r="B146" s="56" t="s">
        <v>56</v>
      </c>
      <c r="C146" s="51" t="s">
        <v>114</v>
      </c>
      <c r="D146" s="53"/>
      <c r="E146" s="54">
        <v>507452.59000000003</v>
      </c>
    </row>
    <row r="147">
      <c r="A147" s="51" t="s">
        <v>55</v>
      </c>
      <c r="B147" s="56" t="s">
        <v>64</v>
      </c>
      <c r="C147" s="51" t="s">
        <v>115</v>
      </c>
      <c r="D147" s="52">
        <v>6</v>
      </c>
      <c r="E147" s="54">
        <v>249203</v>
      </c>
      <c r="F147" s="55">
        <f>+E147+E148+E149+E150+E151+E152</f>
        <v>796965.29000000004</v>
      </c>
    </row>
    <row r="148">
      <c r="A148" s="51" t="s">
        <v>55</v>
      </c>
      <c r="B148" s="56" t="s">
        <v>64</v>
      </c>
      <c r="C148" s="51" t="s">
        <v>115</v>
      </c>
      <c r="D148" s="57"/>
      <c r="E148" s="54">
        <v>103003.41</v>
      </c>
    </row>
    <row r="149">
      <c r="A149" s="51" t="s">
        <v>55</v>
      </c>
      <c r="B149" s="56" t="s">
        <v>60</v>
      </c>
      <c r="C149" s="51" t="s">
        <v>115</v>
      </c>
      <c r="D149" s="57"/>
      <c r="E149" s="54">
        <v>20398.48</v>
      </c>
    </row>
    <row r="150">
      <c r="A150" s="51" t="s">
        <v>55</v>
      </c>
      <c r="B150" s="56" t="s">
        <v>64</v>
      </c>
      <c r="C150" s="51" t="s">
        <v>115</v>
      </c>
      <c r="D150" s="57"/>
      <c r="E150" s="54">
        <v>158520.5</v>
      </c>
    </row>
    <row r="151">
      <c r="A151" s="51" t="s">
        <v>59</v>
      </c>
      <c r="B151" s="56" t="s">
        <v>60</v>
      </c>
      <c r="C151" s="51" t="s">
        <v>116</v>
      </c>
      <c r="D151" s="57"/>
      <c r="E151" s="54">
        <v>29954.650000000001</v>
      </c>
    </row>
    <row r="152">
      <c r="A152" s="51" t="s">
        <v>59</v>
      </c>
      <c r="B152" s="56" t="s">
        <v>80</v>
      </c>
      <c r="C152" s="51" t="s">
        <v>116</v>
      </c>
      <c r="D152" s="53"/>
      <c r="E152" s="54">
        <v>235885.25</v>
      </c>
    </row>
    <row r="153">
      <c r="A153" s="51" t="s">
        <v>55</v>
      </c>
      <c r="B153" s="56" t="s">
        <v>60</v>
      </c>
      <c r="C153" s="51" t="s">
        <v>117</v>
      </c>
      <c r="D153" s="56">
        <v>1</v>
      </c>
      <c r="E153" s="54">
        <v>8630</v>
      </c>
    </row>
    <row r="154">
      <c r="A154" s="51" t="s">
        <v>55</v>
      </c>
      <c r="B154" s="56" t="s">
        <v>64</v>
      </c>
      <c r="C154" s="51" t="s">
        <v>118</v>
      </c>
      <c r="D154" s="52">
        <v>2</v>
      </c>
      <c r="E154" s="54">
        <v>342400</v>
      </c>
    </row>
    <row r="155">
      <c r="A155" s="51" t="s">
        <v>59</v>
      </c>
      <c r="B155" s="56" t="s">
        <v>67</v>
      </c>
      <c r="C155" s="51" t="s">
        <v>118</v>
      </c>
      <c r="D155" s="53"/>
      <c r="E155" s="54">
        <v>14445000</v>
      </c>
    </row>
    <row r="156">
      <c r="A156" s="58" t="s">
        <v>55</v>
      </c>
      <c r="B156" s="59" t="s">
        <v>60</v>
      </c>
      <c r="C156" s="58" t="s">
        <v>119</v>
      </c>
      <c r="D156" s="59">
        <v>1</v>
      </c>
      <c r="E156" s="54">
        <v>19999.41</v>
      </c>
    </row>
    <row r="157">
      <c r="A157" s="51" t="s">
        <v>59</v>
      </c>
      <c r="B157" s="56" t="s">
        <v>64</v>
      </c>
      <c r="C157" s="51" t="s">
        <v>120</v>
      </c>
      <c r="D157" s="56">
        <v>1</v>
      </c>
      <c r="E157" s="54">
        <v>55908.019999999997</v>
      </c>
    </row>
    <row r="158">
      <c r="A158" s="51" t="s">
        <v>55</v>
      </c>
      <c r="B158" s="56" t="s">
        <v>60</v>
      </c>
      <c r="C158" s="51" t="s">
        <v>121</v>
      </c>
      <c r="D158" s="56">
        <v>1</v>
      </c>
      <c r="E158" s="54">
        <v>29886.75</v>
      </c>
    </row>
    <row r="159">
      <c r="A159" s="51" t="s">
        <v>55</v>
      </c>
      <c r="B159" s="56" t="s">
        <v>60</v>
      </c>
      <c r="C159" s="51" t="s">
        <v>122</v>
      </c>
      <c r="D159" s="52">
        <v>2</v>
      </c>
      <c r="E159" s="54">
        <v>25730</v>
      </c>
    </row>
    <row r="160">
      <c r="A160" s="51" t="s">
        <v>55</v>
      </c>
      <c r="B160" s="56" t="s">
        <v>60</v>
      </c>
      <c r="C160" s="51" t="s">
        <v>122</v>
      </c>
      <c r="D160" s="53"/>
      <c r="E160" s="54">
        <v>20000</v>
      </c>
    </row>
    <row r="161">
      <c r="A161" s="51" t="s">
        <v>55</v>
      </c>
      <c r="B161" s="56" t="s">
        <v>60</v>
      </c>
      <c r="C161" s="51" t="s">
        <v>123</v>
      </c>
      <c r="D161" s="56">
        <v>1</v>
      </c>
      <c r="E161" s="54">
        <v>18928</v>
      </c>
    </row>
    <row r="162">
      <c r="A162" s="51" t="s">
        <v>55</v>
      </c>
      <c r="B162" s="56" t="s">
        <v>64</v>
      </c>
      <c r="C162" s="51" t="s">
        <v>124</v>
      </c>
      <c r="D162" s="56">
        <v>1</v>
      </c>
      <c r="E162" s="54">
        <v>59807.279999999999</v>
      </c>
    </row>
    <row r="163">
      <c r="A163" s="51" t="s">
        <v>55</v>
      </c>
      <c r="B163" s="56" t="s">
        <v>60</v>
      </c>
      <c r="C163" s="51" t="s">
        <v>125</v>
      </c>
      <c r="D163" s="56">
        <v>1</v>
      </c>
      <c r="E163" s="54">
        <v>20000</v>
      </c>
    </row>
    <row r="164">
      <c r="A164" s="51" t="s">
        <v>55</v>
      </c>
      <c r="B164" s="56" t="s">
        <v>67</v>
      </c>
      <c r="C164" s="51" t="s">
        <v>126</v>
      </c>
      <c r="D164" s="56">
        <v>1</v>
      </c>
      <c r="E164" s="54">
        <v>50000</v>
      </c>
    </row>
    <row r="165">
      <c r="A165" s="51" t="s">
        <v>55</v>
      </c>
      <c r="B165" s="56" t="s">
        <v>64</v>
      </c>
      <c r="C165" s="51" t="s">
        <v>127</v>
      </c>
      <c r="D165" s="56">
        <v>1</v>
      </c>
      <c r="E165" s="54">
        <v>165984.26999999999</v>
      </c>
    </row>
    <row r="166">
      <c r="A166" s="51" t="s">
        <v>55</v>
      </c>
      <c r="B166" s="56" t="s">
        <v>64</v>
      </c>
      <c r="C166" s="51" t="s">
        <v>128</v>
      </c>
      <c r="D166" s="56">
        <v>1</v>
      </c>
      <c r="E166" s="54">
        <v>34999.379999999997</v>
      </c>
    </row>
    <row r="167">
      <c r="A167" s="51" t="s">
        <v>55</v>
      </c>
      <c r="B167" s="56" t="s">
        <v>60</v>
      </c>
      <c r="C167" s="51" t="s">
        <v>129</v>
      </c>
      <c r="D167" s="52">
        <v>2</v>
      </c>
      <c r="E167" s="54">
        <v>30000</v>
      </c>
    </row>
    <row r="168">
      <c r="A168" s="51" t="s">
        <v>55</v>
      </c>
      <c r="B168" s="56" t="s">
        <v>60</v>
      </c>
      <c r="C168" s="51" t="s">
        <v>130</v>
      </c>
      <c r="D168" s="53"/>
      <c r="E168" s="54">
        <v>33500</v>
      </c>
    </row>
    <row r="169">
      <c r="A169" s="51" t="s">
        <v>55</v>
      </c>
      <c r="B169" s="56" t="s">
        <v>60</v>
      </c>
      <c r="C169" s="51" t="s">
        <v>131</v>
      </c>
      <c r="D169" s="56">
        <v>1</v>
      </c>
      <c r="E169" s="54">
        <v>30000</v>
      </c>
    </row>
    <row r="170">
      <c r="A170" s="51" t="s">
        <v>55</v>
      </c>
      <c r="B170" s="56" t="s">
        <v>64</v>
      </c>
      <c r="C170" s="51" t="s">
        <v>132</v>
      </c>
      <c r="D170" s="56">
        <v>1</v>
      </c>
      <c r="E170" s="54">
        <v>76536.800000000003</v>
      </c>
    </row>
    <row r="171">
      <c r="A171" s="58" t="s">
        <v>55</v>
      </c>
      <c r="B171" s="59" t="s">
        <v>60</v>
      </c>
      <c r="C171" s="58" t="s">
        <v>133</v>
      </c>
      <c r="D171" s="59">
        <v>1</v>
      </c>
      <c r="E171" s="54">
        <v>29999.860000000001</v>
      </c>
    </row>
    <row r="172">
      <c r="A172" s="51" t="s">
        <v>55</v>
      </c>
      <c r="B172" s="56" t="s">
        <v>62</v>
      </c>
      <c r="C172" s="51" t="s">
        <v>134</v>
      </c>
      <c r="D172" s="52">
        <v>3</v>
      </c>
      <c r="E172" s="54">
        <v>3210267.5</v>
      </c>
    </row>
    <row r="173">
      <c r="A173" s="51" t="s">
        <v>55</v>
      </c>
      <c r="B173" s="56" t="s">
        <v>67</v>
      </c>
      <c r="C173" s="51" t="s">
        <v>134</v>
      </c>
      <c r="D173" s="57"/>
      <c r="E173" s="54">
        <v>662769</v>
      </c>
    </row>
    <row r="174">
      <c r="A174" s="58" t="s">
        <v>55</v>
      </c>
      <c r="B174" s="59" t="s">
        <v>67</v>
      </c>
      <c r="C174" s="58" t="s">
        <v>135</v>
      </c>
      <c r="D174" s="53"/>
      <c r="E174" s="54">
        <v>857001</v>
      </c>
    </row>
    <row r="175">
      <c r="A175" s="51" t="s">
        <v>55</v>
      </c>
      <c r="B175" s="56" t="s">
        <v>64</v>
      </c>
      <c r="C175" s="51" t="s">
        <v>136</v>
      </c>
      <c r="D175" s="52">
        <v>3</v>
      </c>
      <c r="E175" s="54">
        <v>100000</v>
      </c>
    </row>
    <row r="176">
      <c r="A176" s="58" t="s">
        <v>55</v>
      </c>
      <c r="B176" s="59" t="s">
        <v>60</v>
      </c>
      <c r="C176" s="58" t="s">
        <v>137</v>
      </c>
      <c r="D176" s="57"/>
      <c r="E176" s="54">
        <v>24826.98</v>
      </c>
    </row>
    <row r="177">
      <c r="A177" s="58" t="s">
        <v>55</v>
      </c>
      <c r="B177" s="59" t="s">
        <v>64</v>
      </c>
      <c r="C177" s="58" t="s">
        <v>137</v>
      </c>
      <c r="D177" s="53"/>
      <c r="E177" s="54">
        <v>99800.779999999999</v>
      </c>
    </row>
    <row r="178">
      <c r="A178" s="51" t="s">
        <v>55</v>
      </c>
      <c r="B178" s="56" t="s">
        <v>60</v>
      </c>
      <c r="C178" s="51" t="s">
        <v>138</v>
      </c>
      <c r="D178" s="56">
        <v>1</v>
      </c>
      <c r="E178" s="54">
        <v>14500</v>
      </c>
    </row>
    <row r="179">
      <c r="A179" s="51" t="s">
        <v>55</v>
      </c>
      <c r="B179" s="56" t="s">
        <v>64</v>
      </c>
      <c r="C179" s="51" t="s">
        <v>139</v>
      </c>
      <c r="D179" s="56">
        <v>1</v>
      </c>
      <c r="E179" s="54">
        <v>59999.879999999997</v>
      </c>
    </row>
    <row r="180">
      <c r="A180" s="58" t="s">
        <v>55</v>
      </c>
      <c r="B180" s="59" t="s">
        <v>64</v>
      </c>
      <c r="C180" s="58" t="s">
        <v>140</v>
      </c>
      <c r="D180" s="59">
        <v>1</v>
      </c>
      <c r="E180" s="54">
        <v>148159</v>
      </c>
    </row>
    <row r="181">
      <c r="A181" s="58" t="s">
        <v>55</v>
      </c>
      <c r="B181" s="59" t="s">
        <v>67</v>
      </c>
      <c r="C181" s="58" t="s">
        <v>141</v>
      </c>
      <c r="D181" s="59">
        <v>1</v>
      </c>
      <c r="E181" s="54">
        <v>610000</v>
      </c>
    </row>
    <row r="182">
      <c r="A182" s="51" t="s">
        <v>55</v>
      </c>
      <c r="B182" s="56" t="s">
        <v>60</v>
      </c>
      <c r="C182" s="51" t="s">
        <v>142</v>
      </c>
      <c r="D182" s="52">
        <v>3</v>
      </c>
      <c r="E182" s="54">
        <v>11000</v>
      </c>
    </row>
    <row r="183">
      <c r="A183" s="51" t="s">
        <v>55</v>
      </c>
      <c r="B183" s="56" t="s">
        <v>60</v>
      </c>
      <c r="C183" s="51" t="s">
        <v>142</v>
      </c>
      <c r="D183" s="57"/>
      <c r="E183" s="54">
        <v>11649.09</v>
      </c>
    </row>
    <row r="184">
      <c r="A184" s="58" t="s">
        <v>55</v>
      </c>
      <c r="B184" s="59" t="s">
        <v>143</v>
      </c>
      <c r="C184" s="58" t="s">
        <v>142</v>
      </c>
      <c r="D184" s="53"/>
      <c r="E184" s="54">
        <v>7167.6300000000001</v>
      </c>
    </row>
    <row r="185">
      <c r="A185" s="51" t="s">
        <v>55</v>
      </c>
      <c r="B185" s="56" t="s">
        <v>64</v>
      </c>
      <c r="C185" s="51" t="s">
        <v>116</v>
      </c>
      <c r="D185" s="53">
        <v>1</v>
      </c>
      <c r="E185" s="54">
        <v>60187.5</v>
      </c>
    </row>
    <row r="186">
      <c r="A186" s="51" t="s">
        <v>55</v>
      </c>
      <c r="B186" s="56" t="s">
        <v>60</v>
      </c>
      <c r="C186" s="51" t="s">
        <v>144</v>
      </c>
      <c r="D186" s="56">
        <v>1</v>
      </c>
      <c r="E186" s="54">
        <v>15356.639999999999</v>
      </c>
    </row>
    <row r="187">
      <c r="A187" s="58" t="s">
        <v>59</v>
      </c>
      <c r="B187" s="59" t="s">
        <v>67</v>
      </c>
      <c r="C187" s="58" t="s">
        <v>145</v>
      </c>
      <c r="D187" s="59">
        <v>1</v>
      </c>
      <c r="E187" s="54">
        <v>1000000</v>
      </c>
    </row>
    <row r="188">
      <c r="A188" s="51" t="s">
        <v>55</v>
      </c>
      <c r="B188" s="56" t="s">
        <v>60</v>
      </c>
      <c r="C188" s="51" t="s">
        <v>146</v>
      </c>
      <c r="D188" s="56">
        <v>1</v>
      </c>
      <c r="E188" s="54">
        <v>14800</v>
      </c>
    </row>
    <row r="189">
      <c r="A189" s="51" t="s">
        <v>147</v>
      </c>
      <c r="B189" s="56" t="s">
        <v>64</v>
      </c>
      <c r="C189" s="51" t="s">
        <v>148</v>
      </c>
      <c r="D189" s="56">
        <v>1</v>
      </c>
      <c r="E189" s="54">
        <v>4685000</v>
      </c>
    </row>
    <row r="190">
      <c r="A190" s="51" t="s">
        <v>59</v>
      </c>
      <c r="B190" s="56" t="s">
        <v>60</v>
      </c>
      <c r="C190" s="51" t="s">
        <v>149</v>
      </c>
      <c r="D190" s="56">
        <v>1</v>
      </c>
      <c r="E190" s="54">
        <v>5760</v>
      </c>
    </row>
    <row r="191">
      <c r="A191" s="51" t="s">
        <v>55</v>
      </c>
      <c r="B191" s="56" t="s">
        <v>64</v>
      </c>
      <c r="C191" s="51" t="s">
        <v>150</v>
      </c>
      <c r="D191" s="56">
        <v>1</v>
      </c>
      <c r="E191" s="54">
        <v>139000</v>
      </c>
    </row>
    <row r="192">
      <c r="A192" s="58" t="s">
        <v>55</v>
      </c>
      <c r="B192" s="59" t="s">
        <v>64</v>
      </c>
      <c r="C192" s="58" t="s">
        <v>151</v>
      </c>
      <c r="D192" s="59">
        <v>1</v>
      </c>
      <c r="E192" s="54">
        <v>38500</v>
      </c>
    </row>
    <row r="193">
      <c r="A193" s="51" t="s">
        <v>55</v>
      </c>
      <c r="B193" s="56" t="s">
        <v>64</v>
      </c>
      <c r="C193" s="51" t="s">
        <v>152</v>
      </c>
      <c r="D193" s="56">
        <v>1</v>
      </c>
      <c r="E193" s="54">
        <v>50696</v>
      </c>
    </row>
    <row r="194">
      <c r="A194" s="51" t="s">
        <v>153</v>
      </c>
      <c r="B194" s="56" t="s">
        <v>78</v>
      </c>
      <c r="C194" s="51" t="s">
        <v>154</v>
      </c>
      <c r="D194" s="52">
        <v>4</v>
      </c>
      <c r="E194" s="54">
        <v>826000</v>
      </c>
    </row>
    <row r="195">
      <c r="A195" s="51" t="s">
        <v>59</v>
      </c>
      <c r="B195" s="56" t="s">
        <v>78</v>
      </c>
      <c r="C195" s="51" t="s">
        <v>154</v>
      </c>
      <c r="D195" s="57"/>
      <c r="E195" s="54">
        <v>826000</v>
      </c>
    </row>
    <row r="196">
      <c r="A196" s="51" t="s">
        <v>55</v>
      </c>
      <c r="B196" s="56" t="s">
        <v>60</v>
      </c>
      <c r="C196" s="51" t="s">
        <v>154</v>
      </c>
      <c r="D196" s="57"/>
      <c r="E196" s="54">
        <v>4075.4699999999998</v>
      </c>
    </row>
    <row r="197">
      <c r="A197" s="51" t="s">
        <v>55</v>
      </c>
      <c r="B197" s="56" t="s">
        <v>60</v>
      </c>
      <c r="C197" s="51" t="s">
        <v>154</v>
      </c>
      <c r="D197" s="53"/>
      <c r="E197" s="54">
        <v>13054</v>
      </c>
    </row>
    <row r="198">
      <c r="A198" s="63"/>
      <c r="B198" s="56"/>
      <c r="C198" s="51"/>
      <c r="D198" s="64">
        <f>SUM(D6:D197)</f>
        <v>192</v>
      </c>
      <c r="E198" s="65">
        <f>SUM(E6:E197)</f>
        <v>547446444.41000009</v>
      </c>
    </row>
  </sheetData>
  <sortState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59:D160"/>
    <mergeCell ref="D167:D168"/>
    <mergeCell ref="D172:D174"/>
    <mergeCell ref="D175:D177"/>
    <mergeCell ref="D182:D184"/>
    <mergeCell ref="D194:D197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D173" activeCellId="0" sqref="D173"/>
    </sheetView>
  </sheetViews>
  <sheetFormatPr baseColWidth="10" defaultRowHeight="14.25"/>
  <cols>
    <col customWidth="1" min="4" max="4" width="11.42578125"/>
    <col customWidth="1" min="5" max="5" width="18.2851562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66"/>
      <c r="B2" s="67"/>
      <c r="C2" s="66"/>
      <c r="D2" s="68"/>
      <c r="E2" s="69"/>
      <c r="F2" s="66"/>
      <c r="G2" s="66"/>
      <c r="H2" s="66"/>
    </row>
    <row r="3">
      <c r="A3" s="70">
        <v>42811</v>
      </c>
      <c r="B3" s="66" t="s">
        <v>59</v>
      </c>
      <c r="C3" s="66" t="s">
        <v>60</v>
      </c>
      <c r="D3" s="68" t="s">
        <v>61</v>
      </c>
      <c r="E3" s="71">
        <v>25011.25</v>
      </c>
      <c r="F3" s="66" t="s">
        <v>163</v>
      </c>
      <c r="G3" s="66" t="s">
        <v>164</v>
      </c>
      <c r="H3" s="66" t="s">
        <v>165</v>
      </c>
    </row>
    <row r="4">
      <c r="A4" s="70">
        <v>42761</v>
      </c>
      <c r="B4" s="66" t="s">
        <v>55</v>
      </c>
      <c r="C4" s="66" t="s">
        <v>60</v>
      </c>
      <c r="D4" s="68" t="s">
        <v>129</v>
      </c>
      <c r="E4" s="71">
        <v>30000</v>
      </c>
      <c r="F4" s="66" t="s">
        <v>163</v>
      </c>
      <c r="G4" s="66" t="s">
        <v>164</v>
      </c>
      <c r="H4" s="66" t="s">
        <v>165</v>
      </c>
    </row>
    <row r="5">
      <c r="A5" s="70">
        <v>42786</v>
      </c>
      <c r="B5" s="66" t="s">
        <v>55</v>
      </c>
      <c r="C5" s="66" t="s">
        <v>60</v>
      </c>
      <c r="D5" s="72" t="s">
        <v>123</v>
      </c>
      <c r="E5" s="73">
        <v>18928</v>
      </c>
      <c r="F5" s="74" t="s">
        <v>163</v>
      </c>
      <c r="G5" s="66" t="s">
        <v>164</v>
      </c>
      <c r="H5" s="66" t="s">
        <v>165</v>
      </c>
    </row>
    <row r="6">
      <c r="A6" s="75">
        <v>42786</v>
      </c>
      <c r="B6" s="74" t="s">
        <v>55</v>
      </c>
      <c r="C6" s="74" t="s">
        <v>60</v>
      </c>
      <c r="D6" s="72" t="s">
        <v>103</v>
      </c>
      <c r="E6" s="73">
        <v>12958.66</v>
      </c>
      <c r="F6" s="74" t="s">
        <v>163</v>
      </c>
      <c r="G6" s="74" t="s">
        <v>164</v>
      </c>
      <c r="H6" s="74" t="s">
        <v>165</v>
      </c>
    </row>
    <row r="7">
      <c r="A7" s="75">
        <v>42790</v>
      </c>
      <c r="B7" s="74" t="s">
        <v>55</v>
      </c>
      <c r="C7" s="74" t="s">
        <v>60</v>
      </c>
      <c r="D7" s="72" t="s">
        <v>105</v>
      </c>
      <c r="E7" s="73">
        <v>30000</v>
      </c>
      <c r="F7" s="74" t="s">
        <v>163</v>
      </c>
      <c r="G7" s="74" t="s">
        <v>164</v>
      </c>
      <c r="H7" s="74" t="s">
        <v>165</v>
      </c>
    </row>
    <row r="8">
      <c r="A8" s="75">
        <v>42810</v>
      </c>
      <c r="B8" s="74" t="s">
        <v>55</v>
      </c>
      <c r="C8" s="74" t="s">
        <v>60</v>
      </c>
      <c r="D8" s="72" t="s">
        <v>105</v>
      </c>
      <c r="E8" s="73">
        <v>24019.900000000001</v>
      </c>
      <c r="F8" s="74" t="s">
        <v>163</v>
      </c>
      <c r="G8" s="74" t="s">
        <v>164</v>
      </c>
      <c r="H8" s="74" t="s">
        <v>165</v>
      </c>
    </row>
    <row r="9">
      <c r="A9" s="76">
        <v>42818</v>
      </c>
      <c r="B9" s="77" t="s">
        <v>55</v>
      </c>
      <c r="C9" s="77" t="s">
        <v>60</v>
      </c>
      <c r="D9" s="78" t="s">
        <v>107</v>
      </c>
      <c r="E9" s="73">
        <v>3900</v>
      </c>
      <c r="F9" s="77" t="s">
        <v>163</v>
      </c>
      <c r="G9" s="77" t="s">
        <v>164</v>
      </c>
      <c r="H9" s="77" t="s">
        <v>165</v>
      </c>
    </row>
    <row r="10">
      <c r="A10" s="76">
        <v>42864</v>
      </c>
      <c r="B10" s="77" t="s">
        <v>55</v>
      </c>
      <c r="C10" s="77" t="s">
        <v>60</v>
      </c>
      <c r="D10" s="78" t="s">
        <v>142</v>
      </c>
      <c r="E10" s="73">
        <v>11000</v>
      </c>
      <c r="F10" s="77" t="s">
        <v>163</v>
      </c>
      <c r="G10" s="77" t="s">
        <v>164</v>
      </c>
      <c r="H10" s="77" t="s">
        <v>165</v>
      </c>
    </row>
    <row r="11">
      <c r="A11" s="75">
        <v>42837</v>
      </c>
      <c r="B11" s="74" t="s">
        <v>55</v>
      </c>
      <c r="C11" s="74" t="s">
        <v>56</v>
      </c>
      <c r="D11" s="72" t="s">
        <v>58</v>
      </c>
      <c r="E11" s="73">
        <v>33384</v>
      </c>
      <c r="F11" s="74" t="s">
        <v>163</v>
      </c>
      <c r="G11" s="74" t="s">
        <v>164</v>
      </c>
      <c r="H11" s="74" t="s">
        <v>165</v>
      </c>
    </row>
    <row r="12">
      <c r="A12" s="75">
        <v>42767</v>
      </c>
      <c r="B12" s="74" t="s">
        <v>59</v>
      </c>
      <c r="C12" s="74" t="s">
        <v>64</v>
      </c>
      <c r="D12" s="72" t="s">
        <v>120</v>
      </c>
      <c r="E12" s="73">
        <v>55908.019999999997</v>
      </c>
      <c r="F12" s="74" t="s">
        <v>163</v>
      </c>
      <c r="G12" s="74" t="s">
        <v>164</v>
      </c>
      <c r="H12" s="74" t="s">
        <v>165</v>
      </c>
    </row>
    <row r="13">
      <c r="A13" s="75">
        <v>42773</v>
      </c>
      <c r="B13" s="74" t="s">
        <v>55</v>
      </c>
      <c r="C13" s="74" t="s">
        <v>64</v>
      </c>
      <c r="D13" s="72" t="s">
        <v>113</v>
      </c>
      <c r="E13" s="73">
        <v>77682</v>
      </c>
      <c r="F13" s="74" t="s">
        <v>163</v>
      </c>
      <c r="G13" s="74" t="s">
        <v>164</v>
      </c>
      <c r="H13" s="74" t="s">
        <v>165</v>
      </c>
    </row>
    <row r="14">
      <c r="A14" s="75">
        <v>42790</v>
      </c>
      <c r="B14" s="74" t="s">
        <v>55</v>
      </c>
      <c r="C14" s="74" t="s">
        <v>64</v>
      </c>
      <c r="D14" s="72" t="s">
        <v>136</v>
      </c>
      <c r="E14" s="73">
        <v>100000</v>
      </c>
      <c r="F14" s="74" t="s">
        <v>163</v>
      </c>
      <c r="G14" s="74" t="s">
        <v>164</v>
      </c>
      <c r="H14" s="74" t="s">
        <v>165</v>
      </c>
    </row>
    <row r="15">
      <c r="A15" s="75"/>
      <c r="B15" s="74"/>
      <c r="C15" s="79">
        <v>12</v>
      </c>
      <c r="D15" s="80"/>
      <c r="E15" s="81">
        <f>SUM(E3:E14)</f>
        <v>422791.82999999996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62</v>
      </c>
      <c r="D16" s="72" t="s">
        <v>105</v>
      </c>
      <c r="E16" s="73">
        <v>12000000</v>
      </c>
      <c r="F16" s="74" t="s">
        <v>163</v>
      </c>
      <c r="G16" s="74" t="s">
        <v>164</v>
      </c>
      <c r="H16" s="74" t="s">
        <v>166</v>
      </c>
    </row>
    <row r="17">
      <c r="A17" s="75">
        <v>42816</v>
      </c>
      <c r="B17" s="74" t="s">
        <v>59</v>
      </c>
      <c r="C17" s="74" t="s">
        <v>60</v>
      </c>
      <c r="D17" s="72" t="s">
        <v>101</v>
      </c>
      <c r="E17" s="73">
        <v>9437.3999999999996</v>
      </c>
      <c r="F17" s="74" t="s">
        <v>163</v>
      </c>
      <c r="G17" s="74" t="s">
        <v>164</v>
      </c>
      <c r="H17" s="74" t="s">
        <v>166</v>
      </c>
    </row>
    <row r="18">
      <c r="A18" s="75">
        <v>42835</v>
      </c>
      <c r="B18" s="74" t="s">
        <v>59</v>
      </c>
      <c r="C18" s="74" t="s">
        <v>60</v>
      </c>
      <c r="D18" s="72" t="s">
        <v>107</v>
      </c>
      <c r="E18" s="73">
        <v>29974.110000000001</v>
      </c>
      <c r="F18" s="74" t="s">
        <v>163</v>
      </c>
      <c r="G18" s="74" t="s">
        <v>164</v>
      </c>
      <c r="H18" s="74" t="s">
        <v>166</v>
      </c>
    </row>
    <row r="19">
      <c r="A19" s="75">
        <v>42761</v>
      </c>
      <c r="B19" s="74" t="s">
        <v>55</v>
      </c>
      <c r="C19" s="74" t="s">
        <v>60</v>
      </c>
      <c r="D19" s="72" t="s">
        <v>105</v>
      </c>
      <c r="E19" s="73">
        <v>11246.83</v>
      </c>
      <c r="F19" s="74" t="s">
        <v>163</v>
      </c>
      <c r="G19" s="74" t="s">
        <v>164</v>
      </c>
      <c r="H19" s="74" t="s">
        <v>166</v>
      </c>
    </row>
    <row r="20">
      <c r="A20" s="75">
        <v>42899</v>
      </c>
      <c r="B20" s="74" t="s">
        <v>55</v>
      </c>
      <c r="C20" s="74" t="s">
        <v>60</v>
      </c>
      <c r="D20" s="72" t="s">
        <v>74</v>
      </c>
      <c r="E20" s="73">
        <v>6480</v>
      </c>
      <c r="F20" s="74" t="s">
        <v>163</v>
      </c>
      <c r="G20" s="74" t="s">
        <v>164</v>
      </c>
      <c r="H20" s="74" t="s">
        <v>166</v>
      </c>
    </row>
    <row r="21">
      <c r="A21" s="75">
        <v>42921</v>
      </c>
      <c r="B21" s="74" t="s">
        <v>55</v>
      </c>
      <c r="C21" s="74" t="s">
        <v>60</v>
      </c>
      <c r="D21" s="72" t="s">
        <v>102</v>
      </c>
      <c r="E21" s="73">
        <v>26584.689999999999</v>
      </c>
      <c r="F21" s="74" t="s">
        <v>163</v>
      </c>
      <c r="G21" s="74" t="s">
        <v>164</v>
      </c>
      <c r="H21" s="74" t="s">
        <v>166</v>
      </c>
    </row>
    <row r="22">
      <c r="A22" s="75">
        <v>42929</v>
      </c>
      <c r="B22" s="74" t="s">
        <v>55</v>
      </c>
      <c r="C22" s="74" t="s">
        <v>60</v>
      </c>
      <c r="D22" s="72" t="s">
        <v>113</v>
      </c>
      <c r="E22" s="73">
        <v>28862.84</v>
      </c>
      <c r="F22" s="74" t="s">
        <v>163</v>
      </c>
      <c r="G22" s="74" t="s">
        <v>164</v>
      </c>
      <c r="H22" s="74" t="s">
        <v>166</v>
      </c>
    </row>
    <row r="23">
      <c r="A23" s="75">
        <v>42804</v>
      </c>
      <c r="B23" s="74" t="s">
        <v>55</v>
      </c>
      <c r="C23" s="74" t="s">
        <v>67</v>
      </c>
      <c r="D23" s="72" t="s">
        <v>105</v>
      </c>
      <c r="E23" s="73">
        <v>2041547.8600000001</v>
      </c>
      <c r="F23" s="74" t="s">
        <v>163</v>
      </c>
      <c r="G23" s="74" t="s">
        <v>164</v>
      </c>
      <c r="H23" s="74" t="s">
        <v>166</v>
      </c>
    </row>
    <row r="24">
      <c r="A24" s="75"/>
      <c r="B24" s="74"/>
      <c r="C24" s="79">
        <v>8</v>
      </c>
      <c r="D24" s="80"/>
      <c r="E24" s="81">
        <f>SUM(E16:E23)</f>
        <v>14154133.729999999</v>
      </c>
      <c r="F24" s="74"/>
      <c r="G24" s="74"/>
      <c r="H24" s="74"/>
    </row>
    <row r="25">
      <c r="A25" s="75">
        <v>42891</v>
      </c>
      <c r="B25" s="74" t="s">
        <v>59</v>
      </c>
      <c r="C25" s="74" t="s">
        <v>62</v>
      </c>
      <c r="D25" s="72" t="s">
        <v>63</v>
      </c>
      <c r="E25" s="73">
        <v>18000000</v>
      </c>
      <c r="F25" s="74" t="s">
        <v>163</v>
      </c>
      <c r="G25" s="74" t="s">
        <v>164</v>
      </c>
      <c r="H25" s="74" t="s">
        <v>167</v>
      </c>
    </row>
    <row r="26">
      <c r="A26" s="75">
        <v>42758</v>
      </c>
      <c r="B26" s="74" t="s">
        <v>55</v>
      </c>
      <c r="C26" s="74" t="s">
        <v>60</v>
      </c>
      <c r="D26" s="72" t="s">
        <v>105</v>
      </c>
      <c r="E26" s="73">
        <v>8000</v>
      </c>
      <c r="F26" s="74" t="s">
        <v>163</v>
      </c>
      <c r="G26" s="74" t="s">
        <v>164</v>
      </c>
      <c r="H26" s="74" t="s">
        <v>167</v>
      </c>
    </row>
    <row r="27">
      <c r="A27" s="75">
        <v>42786</v>
      </c>
      <c r="B27" s="74" t="s">
        <v>55</v>
      </c>
      <c r="C27" s="74" t="s">
        <v>60</v>
      </c>
      <c r="D27" s="72" t="s">
        <v>122</v>
      </c>
      <c r="E27" s="73">
        <v>25730</v>
      </c>
      <c r="F27" s="74" t="s">
        <v>163</v>
      </c>
      <c r="G27" s="74" t="s">
        <v>164</v>
      </c>
      <c r="H27" s="74" t="s">
        <v>167</v>
      </c>
    </row>
    <row r="28">
      <c r="A28" s="75">
        <v>42803</v>
      </c>
      <c r="B28" s="74" t="s">
        <v>55</v>
      </c>
      <c r="C28" s="74" t="s">
        <v>60</v>
      </c>
      <c r="D28" s="72" t="s">
        <v>75</v>
      </c>
      <c r="E28" s="73">
        <v>20325</v>
      </c>
      <c r="F28" s="74" t="s">
        <v>163</v>
      </c>
      <c r="G28" s="74" t="s">
        <v>164</v>
      </c>
      <c r="H28" s="74" t="s">
        <v>167</v>
      </c>
    </row>
    <row r="29">
      <c r="A29" s="76">
        <v>42894</v>
      </c>
      <c r="B29" s="77" t="s">
        <v>55</v>
      </c>
      <c r="C29" s="77" t="s">
        <v>60</v>
      </c>
      <c r="D29" s="78" t="s">
        <v>113</v>
      </c>
      <c r="E29" s="73">
        <v>16692</v>
      </c>
      <c r="F29" s="77" t="s">
        <v>163</v>
      </c>
      <c r="G29" s="77" t="s">
        <v>164</v>
      </c>
      <c r="H29" s="77" t="s">
        <v>167</v>
      </c>
    </row>
    <row r="30">
      <c r="A30" s="75">
        <v>42786</v>
      </c>
      <c r="B30" s="74" t="s">
        <v>55</v>
      </c>
      <c r="C30" s="74" t="s">
        <v>64</v>
      </c>
      <c r="D30" s="72" t="s">
        <v>139</v>
      </c>
      <c r="E30" s="73">
        <v>59999.879999999997</v>
      </c>
      <c r="F30" s="74" t="s">
        <v>163</v>
      </c>
      <c r="G30" s="74" t="s">
        <v>164</v>
      </c>
      <c r="H30" s="74" t="s">
        <v>167</v>
      </c>
    </row>
    <row r="31">
      <c r="A31" s="75"/>
      <c r="B31" s="74"/>
      <c r="C31" s="79">
        <v>6</v>
      </c>
      <c r="D31" s="80"/>
      <c r="E31" s="81">
        <f>SUM(E25:E30)</f>
        <v>18130746.879999999</v>
      </c>
      <c r="F31" s="74"/>
      <c r="G31" s="74"/>
      <c r="H31" s="74"/>
    </row>
    <row r="32">
      <c r="A32" s="75">
        <v>42825</v>
      </c>
      <c r="B32" s="74" t="s">
        <v>55</v>
      </c>
      <c r="C32" s="74" t="s">
        <v>60</v>
      </c>
      <c r="D32" s="72" t="s">
        <v>168</v>
      </c>
      <c r="E32" s="73">
        <v>25000</v>
      </c>
      <c r="F32" s="74" t="s">
        <v>163</v>
      </c>
      <c r="G32" s="74" t="s">
        <v>164</v>
      </c>
      <c r="H32" s="74" t="s">
        <v>169</v>
      </c>
    </row>
    <row r="33">
      <c r="A33" s="75">
        <v>42850</v>
      </c>
      <c r="B33" s="74" t="s">
        <v>55</v>
      </c>
      <c r="C33" s="74" t="s">
        <v>60</v>
      </c>
      <c r="D33" s="72" t="s">
        <v>144</v>
      </c>
      <c r="E33" s="73">
        <v>15356.639999999999</v>
      </c>
      <c r="F33" s="74" t="s">
        <v>163</v>
      </c>
      <c r="G33" s="74" t="s">
        <v>164</v>
      </c>
      <c r="H33" s="74" t="s">
        <v>169</v>
      </c>
    </row>
    <row r="34">
      <c r="A34" s="75"/>
      <c r="B34" s="74"/>
      <c r="C34" s="79">
        <v>2</v>
      </c>
      <c r="D34" s="80"/>
      <c r="E34" s="81">
        <f>SUM(E32:E33)</f>
        <v>40356.639999999999</v>
      </c>
      <c r="F34" s="74"/>
      <c r="G34" s="74"/>
      <c r="H34" s="74"/>
    </row>
    <row r="35">
      <c r="A35" s="75">
        <v>42818</v>
      </c>
      <c r="B35" s="74" t="s">
        <v>55</v>
      </c>
      <c r="C35" s="74" t="s">
        <v>60</v>
      </c>
      <c r="D35" s="72" t="s">
        <v>94</v>
      </c>
      <c r="E35" s="73">
        <v>17500</v>
      </c>
      <c r="F35" s="74" t="s">
        <v>163</v>
      </c>
      <c r="G35" s="74" t="s">
        <v>164</v>
      </c>
      <c r="H35" s="74" t="s">
        <v>170</v>
      </c>
    </row>
    <row r="36">
      <c r="A36" s="75">
        <v>42898</v>
      </c>
      <c r="B36" s="74" t="s">
        <v>55</v>
      </c>
      <c r="C36" s="74" t="s">
        <v>60</v>
      </c>
      <c r="D36" s="72" t="s">
        <v>113</v>
      </c>
      <c r="E36" s="73">
        <v>6420</v>
      </c>
      <c r="F36" s="74" t="s">
        <v>163</v>
      </c>
      <c r="G36" s="74" t="s">
        <v>164</v>
      </c>
      <c r="H36" s="74" t="s">
        <v>170</v>
      </c>
    </row>
    <row r="37">
      <c r="A37" s="75">
        <v>42965</v>
      </c>
      <c r="B37" s="74" t="s">
        <v>55</v>
      </c>
      <c r="C37" s="74" t="s">
        <v>60</v>
      </c>
      <c r="D37" s="72" t="s">
        <v>112</v>
      </c>
      <c r="E37" s="73">
        <v>16800</v>
      </c>
      <c r="F37" s="74" t="s">
        <v>163</v>
      </c>
      <c r="G37" s="74" t="s">
        <v>164</v>
      </c>
      <c r="H37" s="74" t="s">
        <v>170</v>
      </c>
    </row>
    <row r="38">
      <c r="A38" s="82">
        <v>42998</v>
      </c>
      <c r="B38" s="74" t="s">
        <v>55</v>
      </c>
      <c r="C38" s="74" t="s">
        <v>60</v>
      </c>
      <c r="D38" s="72" t="s">
        <v>112</v>
      </c>
      <c r="E38" s="73">
        <v>29840.16</v>
      </c>
      <c r="F38" s="74" t="s">
        <v>163</v>
      </c>
      <c r="G38" s="74" t="s">
        <v>164</v>
      </c>
      <c r="H38" s="74" t="s">
        <v>170</v>
      </c>
    </row>
    <row r="39">
      <c r="A39" s="75">
        <v>42817</v>
      </c>
      <c r="B39" s="74" t="s">
        <v>59</v>
      </c>
      <c r="C39" s="74" t="s">
        <v>64</v>
      </c>
      <c r="D39" s="72" t="s">
        <v>86</v>
      </c>
      <c r="E39" s="73">
        <v>4962042.54</v>
      </c>
      <c r="F39" s="74" t="s">
        <v>163</v>
      </c>
      <c r="G39" s="74" t="s">
        <v>164</v>
      </c>
      <c r="H39" s="74" t="s">
        <v>170</v>
      </c>
    </row>
    <row r="40">
      <c r="A40" s="75">
        <v>42817</v>
      </c>
      <c r="B40" s="74" t="s">
        <v>59</v>
      </c>
      <c r="C40" s="74" t="s">
        <v>64</v>
      </c>
      <c r="D40" s="72" t="s">
        <v>86</v>
      </c>
      <c r="E40" s="73">
        <v>9998203.8699999992</v>
      </c>
      <c r="F40" s="74" t="s">
        <v>163</v>
      </c>
      <c r="G40" s="74" t="s">
        <v>164</v>
      </c>
      <c r="H40" s="74" t="s">
        <v>170</v>
      </c>
    </row>
    <row r="41">
      <c r="A41" s="75">
        <v>42853</v>
      </c>
      <c r="B41" s="74" t="s">
        <v>55</v>
      </c>
      <c r="C41" s="74" t="s">
        <v>64</v>
      </c>
      <c r="D41" s="72" t="s">
        <v>75</v>
      </c>
      <c r="E41" s="73">
        <v>7790</v>
      </c>
      <c r="F41" s="74" t="s">
        <v>163</v>
      </c>
      <c r="G41" s="74" t="s">
        <v>164</v>
      </c>
      <c r="H41" s="74" t="s">
        <v>170</v>
      </c>
    </row>
    <row r="42">
      <c r="A42" s="83">
        <v>43018</v>
      </c>
      <c r="B42" s="84" t="s">
        <v>55</v>
      </c>
      <c r="C42" s="84" t="s">
        <v>64</v>
      </c>
      <c r="D42" s="85" t="s">
        <v>108</v>
      </c>
      <c r="E42" s="73">
        <v>33384</v>
      </c>
      <c r="F42" s="84" t="s">
        <v>163</v>
      </c>
      <c r="G42" s="86" t="s">
        <v>164</v>
      </c>
      <c r="H42" s="84" t="s">
        <v>170</v>
      </c>
    </row>
    <row r="43">
      <c r="A43" s="75">
        <v>42845</v>
      </c>
      <c r="B43" s="74" t="s">
        <v>55</v>
      </c>
      <c r="C43" s="74" t="s">
        <v>67</v>
      </c>
      <c r="D43" s="72" t="s">
        <v>74</v>
      </c>
      <c r="E43" s="73">
        <v>123867900</v>
      </c>
      <c r="F43" s="74" t="s">
        <v>163</v>
      </c>
      <c r="G43" s="74" t="s">
        <v>164</v>
      </c>
      <c r="H43" s="74" t="s">
        <v>170</v>
      </c>
    </row>
    <row r="44">
      <c r="A44" s="75">
        <v>42746</v>
      </c>
      <c r="B44" s="74" t="s">
        <v>59</v>
      </c>
      <c r="C44" s="74" t="s">
        <v>80</v>
      </c>
      <c r="D44" s="72" t="s">
        <v>108</v>
      </c>
      <c r="E44" s="73">
        <v>1854754.05</v>
      </c>
      <c r="F44" s="74" t="s">
        <v>163</v>
      </c>
      <c r="G44" s="74" t="s">
        <v>164</v>
      </c>
      <c r="H44" s="74" t="s">
        <v>170</v>
      </c>
    </row>
    <row r="45">
      <c r="A45" s="75"/>
      <c r="B45" s="74"/>
      <c r="C45" s="79">
        <v>10</v>
      </c>
      <c r="D45" s="80"/>
      <c r="E45" s="81">
        <f>SUM(E35:E44)</f>
        <v>140794634.62</v>
      </c>
      <c r="F45" s="74"/>
      <c r="G45" s="74"/>
      <c r="H45" s="74"/>
    </row>
    <row r="46">
      <c r="A46" s="75">
        <v>42863</v>
      </c>
      <c r="B46" s="74" t="s">
        <v>59</v>
      </c>
      <c r="C46" s="74" t="s">
        <v>64</v>
      </c>
      <c r="D46" s="72" t="s">
        <v>74</v>
      </c>
      <c r="E46" s="73">
        <v>6450</v>
      </c>
      <c r="F46" s="74" t="s">
        <v>163</v>
      </c>
      <c r="G46" s="74" t="s">
        <v>164</v>
      </c>
      <c r="H46" s="72" t="s">
        <v>171</v>
      </c>
    </row>
    <row r="47">
      <c r="A47" s="75"/>
      <c r="B47" s="74"/>
      <c r="C47" s="79">
        <v>1</v>
      </c>
      <c r="D47" s="80"/>
      <c r="E47" s="81">
        <f>SUM(E46)</f>
        <v>6450</v>
      </c>
      <c r="F47" s="74"/>
      <c r="G47" s="74"/>
      <c r="H47" s="72"/>
    </row>
    <row r="48">
      <c r="A48" s="75">
        <v>42849</v>
      </c>
      <c r="B48" s="74" t="s">
        <v>153</v>
      </c>
      <c r="C48" s="74" t="s">
        <v>78</v>
      </c>
      <c r="D48" s="72" t="s">
        <v>154</v>
      </c>
      <c r="E48" s="73">
        <v>826000</v>
      </c>
      <c r="F48" s="74" t="s">
        <v>163</v>
      </c>
      <c r="G48" s="74" t="s">
        <v>164</v>
      </c>
      <c r="H48" s="72" t="s">
        <v>172</v>
      </c>
    </row>
    <row r="49">
      <c r="A49" s="75">
        <v>42852</v>
      </c>
      <c r="B49" s="74" t="s">
        <v>59</v>
      </c>
      <c r="C49" s="74" t="s">
        <v>78</v>
      </c>
      <c r="D49" s="72" t="s">
        <v>154</v>
      </c>
      <c r="E49" s="73">
        <v>826000</v>
      </c>
      <c r="F49" s="74" t="s">
        <v>163</v>
      </c>
      <c r="G49" s="74" t="s">
        <v>164</v>
      </c>
      <c r="H49" s="72" t="s">
        <v>173</v>
      </c>
    </row>
    <row r="50">
      <c r="A50" s="75">
        <v>42772</v>
      </c>
      <c r="B50" s="74" t="s">
        <v>59</v>
      </c>
      <c r="C50" s="74" t="s">
        <v>56</v>
      </c>
      <c r="D50" s="72" t="s">
        <v>83</v>
      </c>
      <c r="E50" s="73">
        <v>27010434</v>
      </c>
      <c r="F50" s="74" t="s">
        <v>163</v>
      </c>
      <c r="G50" s="74" t="s">
        <v>164</v>
      </c>
      <c r="H50" s="72" t="s">
        <v>174</v>
      </c>
    </row>
    <row r="51">
      <c r="A51" s="75">
        <v>42772</v>
      </c>
      <c r="B51" s="74" t="s">
        <v>59</v>
      </c>
      <c r="C51" s="74" t="s">
        <v>56</v>
      </c>
      <c r="D51" s="72" t="s">
        <v>83</v>
      </c>
      <c r="E51" s="73">
        <v>27010434</v>
      </c>
      <c r="F51" s="74" t="s">
        <v>163</v>
      </c>
      <c r="G51" s="74" t="s">
        <v>164</v>
      </c>
      <c r="H51" s="72" t="s">
        <v>174</v>
      </c>
    </row>
    <row r="52">
      <c r="A52" s="75"/>
      <c r="B52" s="74"/>
      <c r="C52" s="79">
        <v>4</v>
      </c>
      <c r="D52" s="80"/>
      <c r="E52" s="81">
        <f>SUM(E48:E51)</f>
        <v>55672868</v>
      </c>
      <c r="F52" s="74"/>
      <c r="G52" s="74"/>
      <c r="H52" s="72"/>
    </row>
    <row r="53">
      <c r="A53" s="75">
        <v>42755</v>
      </c>
      <c r="B53" s="74" t="s">
        <v>55</v>
      </c>
      <c r="C53" s="74" t="s">
        <v>60</v>
      </c>
      <c r="D53" s="72" t="s">
        <v>131</v>
      </c>
      <c r="E53" s="73">
        <v>30000</v>
      </c>
      <c r="F53" s="74" t="s">
        <v>163</v>
      </c>
      <c r="G53" s="74" t="s">
        <v>164</v>
      </c>
      <c r="H53" s="74" t="s">
        <v>175</v>
      </c>
    </row>
    <row r="54">
      <c r="A54" s="75">
        <v>42755</v>
      </c>
      <c r="B54" s="74" t="s">
        <v>55</v>
      </c>
      <c r="C54" s="74" t="s">
        <v>60</v>
      </c>
      <c r="D54" s="72" t="s">
        <v>105</v>
      </c>
      <c r="E54" s="73">
        <v>8100</v>
      </c>
      <c r="F54" s="74" t="s">
        <v>163</v>
      </c>
      <c r="G54" s="74" t="s">
        <v>164</v>
      </c>
      <c r="H54" s="74" t="s">
        <v>175</v>
      </c>
    </row>
    <row r="55">
      <c r="A55" s="75">
        <v>42768</v>
      </c>
      <c r="B55" s="74" t="s">
        <v>55</v>
      </c>
      <c r="C55" s="74" t="s">
        <v>60</v>
      </c>
      <c r="D55" s="72" t="s">
        <v>130</v>
      </c>
      <c r="E55" s="73">
        <v>33500</v>
      </c>
      <c r="F55" s="74" t="s">
        <v>163</v>
      </c>
      <c r="G55" s="74" t="s">
        <v>164</v>
      </c>
      <c r="H55" s="74" t="s">
        <v>175</v>
      </c>
    </row>
    <row r="56">
      <c r="A56" s="75">
        <v>42779</v>
      </c>
      <c r="B56" s="74" t="s">
        <v>55</v>
      </c>
      <c r="C56" s="74" t="s">
        <v>60</v>
      </c>
      <c r="D56" s="72" t="s">
        <v>121</v>
      </c>
      <c r="E56" s="73">
        <v>29886.75</v>
      </c>
      <c r="F56" s="74" t="s">
        <v>163</v>
      </c>
      <c r="G56" s="74" t="s">
        <v>164</v>
      </c>
      <c r="H56" s="74" t="s">
        <v>175</v>
      </c>
    </row>
    <row r="57">
      <c r="A57" s="75">
        <v>42786</v>
      </c>
      <c r="B57" s="74" t="s">
        <v>55</v>
      </c>
      <c r="C57" s="74" t="s">
        <v>60</v>
      </c>
      <c r="D57" s="72" t="s">
        <v>122</v>
      </c>
      <c r="E57" s="73">
        <v>20000</v>
      </c>
      <c r="F57" s="74" t="s">
        <v>163</v>
      </c>
      <c r="G57" s="74" t="s">
        <v>164</v>
      </c>
      <c r="H57" s="74" t="s">
        <v>175</v>
      </c>
    </row>
    <row r="58">
      <c r="A58" s="75">
        <v>42787</v>
      </c>
      <c r="B58" s="74" t="s">
        <v>55</v>
      </c>
      <c r="C58" s="74" t="s">
        <v>60</v>
      </c>
      <c r="D58" s="72" t="s">
        <v>85</v>
      </c>
      <c r="E58" s="73">
        <v>12250</v>
      </c>
      <c r="F58" s="74" t="s">
        <v>163</v>
      </c>
      <c r="G58" s="74" t="s">
        <v>164</v>
      </c>
      <c r="H58" s="74" t="s">
        <v>175</v>
      </c>
    </row>
    <row r="59">
      <c r="A59" s="75">
        <v>42790</v>
      </c>
      <c r="B59" s="74" t="s">
        <v>55</v>
      </c>
      <c r="C59" s="74" t="s">
        <v>60</v>
      </c>
      <c r="D59" s="72" t="s">
        <v>138</v>
      </c>
      <c r="E59" s="73">
        <v>14500</v>
      </c>
      <c r="F59" s="74" t="s">
        <v>163</v>
      </c>
      <c r="G59" s="74" t="s">
        <v>164</v>
      </c>
      <c r="H59" s="74" t="s">
        <v>175</v>
      </c>
    </row>
    <row r="60">
      <c r="A60" s="75">
        <v>42807</v>
      </c>
      <c r="B60" s="74" t="s">
        <v>55</v>
      </c>
      <c r="C60" s="74" t="s">
        <v>60</v>
      </c>
      <c r="D60" s="72" t="s">
        <v>75</v>
      </c>
      <c r="E60" s="73">
        <v>25680</v>
      </c>
      <c r="F60" s="74" t="s">
        <v>163</v>
      </c>
      <c r="G60" s="74" t="s">
        <v>164</v>
      </c>
      <c r="H60" s="74" t="s">
        <v>175</v>
      </c>
    </row>
    <row r="61">
      <c r="A61" s="75">
        <v>42825</v>
      </c>
      <c r="B61" s="74" t="s">
        <v>55</v>
      </c>
      <c r="C61" s="74" t="s">
        <v>60</v>
      </c>
      <c r="D61" s="72" t="s">
        <v>105</v>
      </c>
      <c r="E61" s="73">
        <v>15019.75</v>
      </c>
      <c r="F61" s="74" t="s">
        <v>163</v>
      </c>
      <c r="G61" s="74" t="s">
        <v>164</v>
      </c>
      <c r="H61" s="74" t="s">
        <v>175</v>
      </c>
    </row>
    <row r="62">
      <c r="A62" s="75">
        <v>42828</v>
      </c>
      <c r="B62" s="74" t="s">
        <v>55</v>
      </c>
      <c r="C62" s="74" t="s">
        <v>60</v>
      </c>
      <c r="D62" s="72" t="s">
        <v>75</v>
      </c>
      <c r="E62" s="73">
        <v>5700</v>
      </c>
      <c r="F62" s="74" t="s">
        <v>163</v>
      </c>
      <c r="G62" s="74" t="s">
        <v>164</v>
      </c>
      <c r="H62" s="74" t="s">
        <v>175</v>
      </c>
    </row>
    <row r="63">
      <c r="A63" s="75">
        <v>42832</v>
      </c>
      <c r="B63" s="74" t="s">
        <v>55</v>
      </c>
      <c r="C63" s="74" t="s">
        <v>60</v>
      </c>
      <c r="D63" s="72" t="s">
        <v>93</v>
      </c>
      <c r="E63" s="73">
        <v>8800.1200000000008</v>
      </c>
      <c r="F63" s="74" t="s">
        <v>163</v>
      </c>
      <c r="G63" s="74" t="s">
        <v>164</v>
      </c>
      <c r="H63" s="74" t="s">
        <v>175</v>
      </c>
    </row>
    <row r="64">
      <c r="A64" s="75">
        <v>42837</v>
      </c>
      <c r="B64" s="74" t="s">
        <v>55</v>
      </c>
      <c r="C64" s="74" t="s">
        <v>60</v>
      </c>
      <c r="D64" s="72" t="s">
        <v>86</v>
      </c>
      <c r="E64" s="73">
        <v>9430.2000000000007</v>
      </c>
      <c r="F64" s="74" t="s">
        <v>163</v>
      </c>
      <c r="G64" s="74" t="s">
        <v>164</v>
      </c>
      <c r="H64" s="74" t="s">
        <v>175</v>
      </c>
    </row>
    <row r="65">
      <c r="A65" s="76">
        <v>42843</v>
      </c>
      <c r="B65" s="77" t="s">
        <v>55</v>
      </c>
      <c r="C65" s="77" t="s">
        <v>60</v>
      </c>
      <c r="D65" s="78" t="s">
        <v>74</v>
      </c>
      <c r="E65" s="73">
        <v>15000</v>
      </c>
      <c r="F65" s="77" t="s">
        <v>163</v>
      </c>
      <c r="G65" s="77" t="s">
        <v>164</v>
      </c>
      <c r="H65" s="77" t="s">
        <v>175</v>
      </c>
    </row>
    <row r="66">
      <c r="A66" s="75">
        <v>42849</v>
      </c>
      <c r="B66" s="74" t="s">
        <v>55</v>
      </c>
      <c r="C66" s="74" t="s">
        <v>60</v>
      </c>
      <c r="D66" s="72" t="s">
        <v>154</v>
      </c>
      <c r="E66" s="73">
        <v>4075.4699999999998</v>
      </c>
      <c r="F66" s="74" t="s">
        <v>163</v>
      </c>
      <c r="G66" s="74" t="s">
        <v>164</v>
      </c>
      <c r="H66" s="74" t="s">
        <v>175</v>
      </c>
    </row>
    <row r="67">
      <c r="A67" s="75">
        <v>42866</v>
      </c>
      <c r="B67" s="74" t="s">
        <v>55</v>
      </c>
      <c r="C67" s="74" t="s">
        <v>60</v>
      </c>
      <c r="D67" s="72" t="s">
        <v>112</v>
      </c>
      <c r="E67" s="73">
        <v>8856.5400000000009</v>
      </c>
      <c r="F67" s="74" t="s">
        <v>163</v>
      </c>
      <c r="G67" s="74" t="s">
        <v>164</v>
      </c>
      <c r="H67" s="74" t="s">
        <v>175</v>
      </c>
    </row>
    <row r="68">
      <c r="A68" s="75">
        <v>42867</v>
      </c>
      <c r="B68" s="74" t="s">
        <v>55</v>
      </c>
      <c r="C68" s="74" t="s">
        <v>60</v>
      </c>
      <c r="D68" s="72" t="s">
        <v>105</v>
      </c>
      <c r="E68" s="73">
        <v>29957.189999999999</v>
      </c>
      <c r="F68" s="74" t="s">
        <v>163</v>
      </c>
      <c r="G68" s="74" t="s">
        <v>164</v>
      </c>
      <c r="H68" s="74" t="s">
        <v>175</v>
      </c>
    </row>
    <row r="69">
      <c r="A69" s="76">
        <v>42867</v>
      </c>
      <c r="B69" s="77" t="s">
        <v>55</v>
      </c>
      <c r="C69" s="77" t="s">
        <v>60</v>
      </c>
      <c r="D69" s="78" t="s">
        <v>117</v>
      </c>
      <c r="E69" s="73">
        <v>8630</v>
      </c>
      <c r="F69" s="77" t="s">
        <v>163</v>
      </c>
      <c r="G69" s="77" t="s">
        <v>164</v>
      </c>
      <c r="H69" s="77" t="s">
        <v>175</v>
      </c>
    </row>
    <row r="70">
      <c r="A70" s="75">
        <v>42898</v>
      </c>
      <c r="B70" s="74" t="s">
        <v>55</v>
      </c>
      <c r="C70" s="74" t="s">
        <v>60</v>
      </c>
      <c r="D70" s="72" t="s">
        <v>75</v>
      </c>
      <c r="E70" s="73">
        <v>6200</v>
      </c>
      <c r="F70" s="74" t="s">
        <v>163</v>
      </c>
      <c r="G70" s="74" t="s">
        <v>164</v>
      </c>
      <c r="H70" s="74" t="s">
        <v>175</v>
      </c>
    </row>
    <row r="71">
      <c r="A71" s="75">
        <v>42921</v>
      </c>
      <c r="B71" s="74" t="s">
        <v>55</v>
      </c>
      <c r="C71" s="74" t="s">
        <v>60</v>
      </c>
      <c r="D71" s="72" t="s">
        <v>112</v>
      </c>
      <c r="E71" s="73">
        <v>27820.040000000001</v>
      </c>
      <c r="F71" s="74" t="s">
        <v>163</v>
      </c>
      <c r="G71" s="74" t="s">
        <v>164</v>
      </c>
      <c r="H71" s="74" t="s">
        <v>175</v>
      </c>
    </row>
    <row r="72">
      <c r="A72" s="75">
        <v>42745</v>
      </c>
      <c r="B72" s="74" t="s">
        <v>55</v>
      </c>
      <c r="C72" s="74" t="s">
        <v>56</v>
      </c>
      <c r="D72" s="72" t="s">
        <v>113</v>
      </c>
      <c r="E72" s="73">
        <v>963000</v>
      </c>
      <c r="F72" s="74" t="s">
        <v>163</v>
      </c>
      <c r="G72" s="74" t="s">
        <v>164</v>
      </c>
      <c r="H72" s="74" t="s">
        <v>175</v>
      </c>
    </row>
    <row r="73">
      <c r="A73" s="75">
        <v>42746</v>
      </c>
      <c r="B73" s="74" t="s">
        <v>55</v>
      </c>
      <c r="C73" s="74" t="s">
        <v>56</v>
      </c>
      <c r="D73" s="72" t="s">
        <v>113</v>
      </c>
      <c r="E73" s="73">
        <v>963000</v>
      </c>
      <c r="F73" s="74" t="s">
        <v>163</v>
      </c>
      <c r="G73" s="74" t="s">
        <v>164</v>
      </c>
      <c r="H73" s="74" t="s">
        <v>175</v>
      </c>
    </row>
    <row r="74">
      <c r="A74" s="75">
        <v>42768</v>
      </c>
      <c r="B74" s="74" t="s">
        <v>55</v>
      </c>
      <c r="C74" s="74" t="s">
        <v>56</v>
      </c>
      <c r="D74" s="72" t="s">
        <v>112</v>
      </c>
      <c r="E74" s="73">
        <v>177063.60000000001</v>
      </c>
      <c r="F74" s="74" t="s">
        <v>163</v>
      </c>
      <c r="G74" s="74" t="s">
        <v>164</v>
      </c>
      <c r="H74" s="74" t="s">
        <v>175</v>
      </c>
    </row>
    <row r="75">
      <c r="A75" s="75">
        <v>42787</v>
      </c>
      <c r="B75" s="74" t="s">
        <v>55</v>
      </c>
      <c r="C75" s="74" t="s">
        <v>56</v>
      </c>
      <c r="D75" s="72" t="s">
        <v>86</v>
      </c>
      <c r="E75" s="73">
        <v>921046.21999999997</v>
      </c>
      <c r="F75" s="74" t="s">
        <v>163</v>
      </c>
      <c r="G75" s="74" t="s">
        <v>164</v>
      </c>
      <c r="H75" s="74" t="s">
        <v>175</v>
      </c>
    </row>
    <row r="76">
      <c r="A76" s="75">
        <v>42738</v>
      </c>
      <c r="B76" s="74" t="s">
        <v>55</v>
      </c>
      <c r="C76" s="74" t="s">
        <v>64</v>
      </c>
      <c r="D76" s="72" t="s">
        <v>74</v>
      </c>
      <c r="E76" s="73">
        <v>149800</v>
      </c>
      <c r="F76" s="74" t="s">
        <v>163</v>
      </c>
      <c r="G76" s="74" t="s">
        <v>164</v>
      </c>
      <c r="H76" s="74" t="s">
        <v>175</v>
      </c>
    </row>
    <row r="77">
      <c r="A77" s="75">
        <v>42755</v>
      </c>
      <c r="B77" s="74" t="s">
        <v>55</v>
      </c>
      <c r="C77" s="74" t="s">
        <v>64</v>
      </c>
      <c r="D77" s="72" t="s">
        <v>127</v>
      </c>
      <c r="E77" s="73">
        <v>165984.26999999999</v>
      </c>
      <c r="F77" s="74" t="s">
        <v>163</v>
      </c>
      <c r="G77" s="74" t="s">
        <v>164</v>
      </c>
      <c r="H77" s="74" t="s">
        <v>175</v>
      </c>
    </row>
    <row r="78">
      <c r="A78" s="75">
        <v>42758</v>
      </c>
      <c r="B78" s="74" t="s">
        <v>55</v>
      </c>
      <c r="C78" s="74" t="s">
        <v>64</v>
      </c>
      <c r="D78" s="72" t="s">
        <v>70</v>
      </c>
      <c r="E78" s="73">
        <v>150000</v>
      </c>
      <c r="F78" s="74" t="s">
        <v>163</v>
      </c>
      <c r="G78" s="74" t="s">
        <v>164</v>
      </c>
      <c r="H78" s="74" t="s">
        <v>175</v>
      </c>
    </row>
    <row r="79">
      <c r="A79" s="75">
        <v>42780</v>
      </c>
      <c r="B79" s="74" t="s">
        <v>55</v>
      </c>
      <c r="C79" s="74" t="s">
        <v>64</v>
      </c>
      <c r="D79" s="72" t="s">
        <v>132</v>
      </c>
      <c r="E79" s="73">
        <v>76536.800000000003</v>
      </c>
      <c r="F79" s="74" t="s">
        <v>163</v>
      </c>
      <c r="G79" s="74" t="s">
        <v>164</v>
      </c>
      <c r="H79" s="74" t="s">
        <v>175</v>
      </c>
    </row>
    <row r="80">
      <c r="A80" s="76">
        <v>42859</v>
      </c>
      <c r="B80" s="77" t="s">
        <v>55</v>
      </c>
      <c r="C80" s="77" t="s">
        <v>64</v>
      </c>
      <c r="D80" s="78" t="s">
        <v>115</v>
      </c>
      <c r="E80" s="73">
        <v>103003.41</v>
      </c>
      <c r="F80" s="77" t="s">
        <v>163</v>
      </c>
      <c r="G80" s="77" t="s">
        <v>164</v>
      </c>
      <c r="H80" s="77" t="s">
        <v>175</v>
      </c>
    </row>
    <row r="81">
      <c r="A81" s="75">
        <v>42892</v>
      </c>
      <c r="B81" s="74" t="s">
        <v>55</v>
      </c>
      <c r="C81" s="74" t="s">
        <v>64</v>
      </c>
      <c r="D81" s="72" t="s">
        <v>112</v>
      </c>
      <c r="E81" s="73">
        <v>450000</v>
      </c>
      <c r="F81" s="74" t="s">
        <v>163</v>
      </c>
      <c r="G81" s="74" t="s">
        <v>164</v>
      </c>
      <c r="H81" s="74" t="s">
        <v>175</v>
      </c>
    </row>
    <row r="82">
      <c r="A82" s="75">
        <v>42844</v>
      </c>
      <c r="B82" s="74" t="s">
        <v>59</v>
      </c>
      <c r="C82" s="74" t="s">
        <v>67</v>
      </c>
      <c r="D82" s="72" t="s">
        <v>105</v>
      </c>
      <c r="E82" s="73">
        <v>8196628.46</v>
      </c>
      <c r="F82" s="74" t="s">
        <v>163</v>
      </c>
      <c r="G82" s="74" t="s">
        <v>164</v>
      </c>
      <c r="H82" s="74" t="s">
        <v>175</v>
      </c>
    </row>
    <row r="83">
      <c r="A83" s="75">
        <v>42748</v>
      </c>
      <c r="B83" s="74" t="s">
        <v>55</v>
      </c>
      <c r="C83" s="74" t="s">
        <v>67</v>
      </c>
      <c r="D83" s="72" t="s">
        <v>126</v>
      </c>
      <c r="E83" s="73">
        <v>50000</v>
      </c>
      <c r="F83" s="74" t="s">
        <v>163</v>
      </c>
      <c r="G83" s="74" t="s">
        <v>164</v>
      </c>
      <c r="H83" s="74" t="s">
        <v>175</v>
      </c>
    </row>
    <row r="84">
      <c r="A84" s="74"/>
      <c r="B84" s="87"/>
      <c r="C84" s="79">
        <v>31</v>
      </c>
      <c r="D84" s="80"/>
      <c r="E84" s="88">
        <f>SUM(E53:E83)</f>
        <v>12679468.82</v>
      </c>
      <c r="F84" s="74"/>
      <c r="G84" s="74"/>
      <c r="H84" s="74"/>
    </row>
    <row r="85">
      <c r="A85" s="75">
        <v>42919</v>
      </c>
      <c r="B85" s="74" t="s">
        <v>59</v>
      </c>
      <c r="C85" s="74" t="s">
        <v>62</v>
      </c>
      <c r="D85" s="72" t="s">
        <v>108</v>
      </c>
      <c r="E85" s="73">
        <v>3716003</v>
      </c>
      <c r="F85" s="74"/>
      <c r="G85" s="74"/>
      <c r="H85" s="74"/>
    </row>
    <row r="86">
      <c r="A86" s="82">
        <v>42993</v>
      </c>
      <c r="B86" s="74" t="s">
        <v>59</v>
      </c>
      <c r="C86" s="74" t="s">
        <v>62</v>
      </c>
      <c r="D86" s="72" t="s">
        <v>111</v>
      </c>
      <c r="E86" s="73">
        <v>12945596.060000001</v>
      </c>
      <c r="F86" s="74"/>
      <c r="G86" s="74"/>
      <c r="H86" s="74"/>
    </row>
    <row r="87">
      <c r="A87" s="82">
        <v>42993</v>
      </c>
      <c r="B87" s="74" t="s">
        <v>59</v>
      </c>
      <c r="C87" s="74" t="s">
        <v>62</v>
      </c>
      <c r="D87" s="72" t="s">
        <v>111</v>
      </c>
      <c r="E87" s="73">
        <v>12945596.060000001</v>
      </c>
      <c r="F87" s="74"/>
      <c r="G87" s="74"/>
      <c r="H87" s="74"/>
    </row>
    <row r="88">
      <c r="A88" s="82">
        <v>42993</v>
      </c>
      <c r="B88" s="74" t="s">
        <v>59</v>
      </c>
      <c r="C88" s="74" t="s">
        <v>62</v>
      </c>
      <c r="D88" s="72" t="s">
        <v>109</v>
      </c>
      <c r="E88" s="73">
        <v>43666342.619999997</v>
      </c>
      <c r="F88" s="74"/>
      <c r="G88" s="74"/>
      <c r="H88" s="74"/>
    </row>
    <row r="89">
      <c r="A89" s="82">
        <v>42993</v>
      </c>
      <c r="B89" s="74" t="s">
        <v>59</v>
      </c>
      <c r="C89" s="74" t="s">
        <v>62</v>
      </c>
      <c r="D89" s="72" t="s">
        <v>111</v>
      </c>
      <c r="E89" s="73">
        <v>23052257.41</v>
      </c>
      <c r="F89" s="74"/>
      <c r="G89" s="74"/>
      <c r="H89" s="74"/>
    </row>
    <row r="90">
      <c r="A90" s="75">
        <v>42870</v>
      </c>
      <c r="B90" s="74" t="s">
        <v>55</v>
      </c>
      <c r="C90" s="74" t="s">
        <v>62</v>
      </c>
      <c r="D90" s="72" t="s">
        <v>134</v>
      </c>
      <c r="E90" s="73">
        <v>3210267.5</v>
      </c>
      <c r="F90" s="74"/>
      <c r="G90" s="74"/>
      <c r="H90" s="74"/>
    </row>
    <row r="91">
      <c r="A91" s="83">
        <v>43060</v>
      </c>
      <c r="B91" s="84" t="s">
        <v>55</v>
      </c>
      <c r="C91" s="84" t="s">
        <v>62</v>
      </c>
      <c r="D91" s="85" t="s">
        <v>176</v>
      </c>
      <c r="E91" s="73">
        <v>1669200</v>
      </c>
      <c r="F91" s="86"/>
      <c r="G91" s="86"/>
      <c r="H91" s="86"/>
    </row>
    <row r="92">
      <c r="A92" s="75">
        <v>42978</v>
      </c>
      <c r="B92" s="74" t="s">
        <v>59</v>
      </c>
      <c r="C92" s="74" t="s">
        <v>78</v>
      </c>
      <c r="D92" s="72" t="s">
        <v>104</v>
      </c>
      <c r="E92" s="73">
        <v>292110</v>
      </c>
      <c r="F92" s="74"/>
      <c r="G92" s="74"/>
      <c r="H92" s="74"/>
    </row>
    <row r="93">
      <c r="A93" s="83">
        <v>43025</v>
      </c>
      <c r="B93" s="84" t="s">
        <v>59</v>
      </c>
      <c r="C93" s="84" t="s">
        <v>78</v>
      </c>
      <c r="D93" s="85" t="s">
        <v>79</v>
      </c>
      <c r="E93" s="73">
        <v>52965</v>
      </c>
      <c r="F93" s="86"/>
      <c r="G93" s="86"/>
      <c r="H93" s="86"/>
    </row>
    <row r="94">
      <c r="A94" s="75">
        <v>42786</v>
      </c>
      <c r="B94" s="74" t="s">
        <v>59</v>
      </c>
      <c r="C94" s="74" t="s">
        <v>60</v>
      </c>
      <c r="D94" s="72" t="s">
        <v>86</v>
      </c>
      <c r="E94" s="73">
        <v>19501.549999999999</v>
      </c>
      <c r="F94" s="74"/>
      <c r="G94" s="74"/>
      <c r="H94" s="74"/>
    </row>
    <row r="95">
      <c r="A95" s="75">
        <v>42831</v>
      </c>
      <c r="B95" s="74" t="s">
        <v>59</v>
      </c>
      <c r="C95" s="74" t="s">
        <v>60</v>
      </c>
      <c r="D95" s="72" t="s">
        <v>149</v>
      </c>
      <c r="E95" s="73">
        <v>5760</v>
      </c>
      <c r="F95" s="74"/>
      <c r="G95" s="74"/>
      <c r="H95" s="74"/>
    </row>
    <row r="96">
      <c r="A96" s="75">
        <v>42870</v>
      </c>
      <c r="B96" s="74" t="s">
        <v>59</v>
      </c>
      <c r="C96" s="74" t="s">
        <v>60</v>
      </c>
      <c r="D96" s="72" t="s">
        <v>116</v>
      </c>
      <c r="E96" s="73">
        <v>29954.650000000001</v>
      </c>
      <c r="F96" s="74"/>
      <c r="G96" s="74"/>
      <c r="H96" s="74"/>
    </row>
    <row r="97">
      <c r="A97" s="75">
        <v>42790</v>
      </c>
      <c r="B97" s="74" t="s">
        <v>55</v>
      </c>
      <c r="C97" s="74" t="s">
        <v>60</v>
      </c>
      <c r="D97" s="72" t="s">
        <v>94</v>
      </c>
      <c r="E97" s="73">
        <v>15087</v>
      </c>
      <c r="F97" s="74"/>
      <c r="G97" s="74"/>
      <c r="H97" s="74"/>
    </row>
    <row r="98">
      <c r="A98" s="75">
        <v>42835</v>
      </c>
      <c r="B98" s="74" t="s">
        <v>55</v>
      </c>
      <c r="C98" s="74" t="s">
        <v>60</v>
      </c>
      <c r="D98" s="72" t="s">
        <v>74</v>
      </c>
      <c r="E98" s="73">
        <v>21451.75</v>
      </c>
      <c r="F98" s="74"/>
      <c r="G98" s="74"/>
      <c r="H98" s="74"/>
    </row>
    <row r="99">
      <c r="A99" s="75">
        <v>42850</v>
      </c>
      <c r="B99" s="74" t="s">
        <v>55</v>
      </c>
      <c r="C99" s="74" t="s">
        <v>60</v>
      </c>
      <c r="D99" s="72" t="s">
        <v>86</v>
      </c>
      <c r="E99" s="73">
        <v>15500</v>
      </c>
      <c r="F99" s="74"/>
      <c r="G99" s="74"/>
      <c r="H99" s="74"/>
    </row>
    <row r="100">
      <c r="A100" s="75">
        <v>42863</v>
      </c>
      <c r="B100" s="74" t="s">
        <v>55</v>
      </c>
      <c r="C100" s="74" t="s">
        <v>60</v>
      </c>
      <c r="D100" s="72" t="s">
        <v>100</v>
      </c>
      <c r="E100" s="73">
        <v>13482</v>
      </c>
      <c r="F100" s="74"/>
      <c r="G100" s="74"/>
      <c r="H100" s="74"/>
    </row>
    <row r="101">
      <c r="A101" s="75">
        <v>42867</v>
      </c>
      <c r="B101" s="74" t="s">
        <v>55</v>
      </c>
      <c r="C101" s="74" t="s">
        <v>60</v>
      </c>
      <c r="D101" s="72" t="s">
        <v>105</v>
      </c>
      <c r="E101" s="73">
        <v>29967.630000000001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42892</v>
      </c>
      <c r="B103" s="74" t="s">
        <v>55</v>
      </c>
      <c r="C103" s="74" t="s">
        <v>60</v>
      </c>
      <c r="D103" s="72" t="s">
        <v>75</v>
      </c>
      <c r="E103" s="73">
        <v>17468.25</v>
      </c>
      <c r="F103" s="74"/>
      <c r="G103" s="74"/>
      <c r="H103" s="74"/>
    </row>
    <row r="104">
      <c r="A104" s="75">
        <v>42908</v>
      </c>
      <c r="B104" s="74" t="s">
        <v>55</v>
      </c>
      <c r="C104" s="74" t="s">
        <v>60</v>
      </c>
      <c r="D104" s="72" t="s">
        <v>105</v>
      </c>
      <c r="E104" s="73">
        <v>28777.43</v>
      </c>
      <c r="F104" s="74"/>
      <c r="G104" s="74"/>
      <c r="H104" s="74"/>
    </row>
    <row r="105">
      <c r="A105" s="75">
        <v>42912</v>
      </c>
      <c r="B105" s="74" t="s">
        <v>55</v>
      </c>
      <c r="C105" s="74" t="s">
        <v>60</v>
      </c>
      <c r="D105" s="72" t="s">
        <v>75</v>
      </c>
      <c r="E105" s="73">
        <v>3150</v>
      </c>
      <c r="F105" s="74"/>
      <c r="G105" s="74"/>
      <c r="H105" s="74"/>
    </row>
    <row r="106">
      <c r="A106" s="75">
        <v>42927</v>
      </c>
      <c r="B106" s="74" t="s">
        <v>55</v>
      </c>
      <c r="C106" s="74" t="s">
        <v>60</v>
      </c>
      <c r="D106" s="72" t="s">
        <v>95</v>
      </c>
      <c r="E106" s="73">
        <v>4571.04</v>
      </c>
      <c r="F106" s="74"/>
      <c r="G106" s="74"/>
      <c r="H106" s="74"/>
    </row>
    <row r="107">
      <c r="A107" s="75">
        <v>42933</v>
      </c>
      <c r="B107" s="74" t="s">
        <v>55</v>
      </c>
      <c r="C107" s="74" t="s">
        <v>60</v>
      </c>
      <c r="D107" s="72" t="s">
        <v>99</v>
      </c>
      <c r="E107" s="73">
        <v>4705.8599999999997</v>
      </c>
      <c r="F107" s="74"/>
      <c r="G107" s="74"/>
      <c r="H107" s="74"/>
    </row>
    <row r="108">
      <c r="A108" s="75">
        <v>42936</v>
      </c>
      <c r="B108" s="74" t="s">
        <v>55</v>
      </c>
      <c r="C108" s="74" t="s">
        <v>60</v>
      </c>
      <c r="D108" s="72" t="s">
        <v>154</v>
      </c>
      <c r="E108" s="73">
        <v>13054</v>
      </c>
      <c r="F108" s="74"/>
      <c r="G108" s="74"/>
      <c r="H108" s="74"/>
    </row>
    <row r="109">
      <c r="A109" s="75">
        <v>42937</v>
      </c>
      <c r="B109" s="74" t="s">
        <v>55</v>
      </c>
      <c r="C109" s="74" t="s">
        <v>60</v>
      </c>
      <c r="D109" s="72" t="s">
        <v>112</v>
      </c>
      <c r="E109" s="73">
        <v>17141</v>
      </c>
      <c r="F109" s="74"/>
      <c r="G109" s="74"/>
      <c r="H109" s="74"/>
    </row>
    <row r="110">
      <c r="A110" s="75">
        <v>42937</v>
      </c>
      <c r="B110" s="74" t="s">
        <v>55</v>
      </c>
      <c r="C110" s="74" t="s">
        <v>60</v>
      </c>
      <c r="D110" s="72" t="s">
        <v>97</v>
      </c>
      <c r="E110" s="73">
        <v>15000</v>
      </c>
      <c r="F110" s="74"/>
      <c r="G110" s="74"/>
      <c r="H110" s="74"/>
    </row>
    <row r="111">
      <c r="A111" s="75">
        <v>42942</v>
      </c>
      <c r="B111" s="74" t="s">
        <v>55</v>
      </c>
      <c r="C111" s="74" t="s">
        <v>60</v>
      </c>
      <c r="D111" s="72" t="s">
        <v>113</v>
      </c>
      <c r="E111" s="73">
        <v>6420</v>
      </c>
      <c r="F111" s="74"/>
      <c r="G111" s="74"/>
      <c r="H111" s="74"/>
    </row>
    <row r="112">
      <c r="A112" s="75">
        <v>42942</v>
      </c>
      <c r="B112" s="74" t="s">
        <v>55</v>
      </c>
      <c r="C112" s="74" t="s">
        <v>60</v>
      </c>
      <c r="D112" s="72" t="s">
        <v>101</v>
      </c>
      <c r="E112" s="73">
        <v>3701.6700000000001</v>
      </c>
      <c r="F112" s="74"/>
      <c r="G112" s="74"/>
      <c r="H112" s="74"/>
    </row>
    <row r="113">
      <c r="A113" s="75">
        <v>42950</v>
      </c>
      <c r="B113" s="74" t="s">
        <v>55</v>
      </c>
      <c r="C113" s="74" t="s">
        <v>60</v>
      </c>
      <c r="D113" s="72" t="s">
        <v>95</v>
      </c>
      <c r="E113" s="73">
        <v>14175</v>
      </c>
      <c r="F113" s="74"/>
      <c r="G113" s="74"/>
      <c r="H113" s="74"/>
    </row>
    <row r="114">
      <c r="A114" s="75">
        <v>42956</v>
      </c>
      <c r="B114" s="74" t="s">
        <v>55</v>
      </c>
      <c r="C114" s="74" t="s">
        <v>60</v>
      </c>
      <c r="D114" s="72" t="s">
        <v>95</v>
      </c>
      <c r="E114" s="73">
        <v>3530</v>
      </c>
      <c r="F114" s="74"/>
      <c r="G114" s="74"/>
      <c r="H114" s="74"/>
    </row>
    <row r="115">
      <c r="A115" s="75">
        <v>42958</v>
      </c>
      <c r="B115" s="74" t="s">
        <v>55</v>
      </c>
      <c r="C115" s="74" t="s">
        <v>60</v>
      </c>
      <c r="D115" s="72" t="s">
        <v>69</v>
      </c>
      <c r="E115" s="73">
        <v>12000</v>
      </c>
      <c r="F115" s="74"/>
      <c r="G115" s="74"/>
      <c r="H115" s="74"/>
    </row>
    <row r="116">
      <c r="A116" s="75">
        <v>42963</v>
      </c>
      <c r="B116" s="74" t="s">
        <v>55</v>
      </c>
      <c r="C116" s="74" t="s">
        <v>60</v>
      </c>
      <c r="D116" s="72" t="s">
        <v>112</v>
      </c>
      <c r="E116" s="73">
        <v>10362.950000000001</v>
      </c>
      <c r="F116" s="74"/>
      <c r="G116" s="74"/>
      <c r="H116" s="74"/>
    </row>
    <row r="117">
      <c r="A117" s="75">
        <v>42965</v>
      </c>
      <c r="B117" s="74" t="s">
        <v>55</v>
      </c>
      <c r="C117" s="74" t="s">
        <v>60</v>
      </c>
      <c r="D117" s="72" t="s">
        <v>115</v>
      </c>
      <c r="E117" s="73">
        <v>20398.48</v>
      </c>
      <c r="F117" s="74"/>
      <c r="G117" s="74"/>
      <c r="H117" s="74"/>
    </row>
    <row r="118">
      <c r="A118" s="75">
        <v>42969</v>
      </c>
      <c r="B118" s="74" t="s">
        <v>55</v>
      </c>
      <c r="C118" s="74" t="s">
        <v>60</v>
      </c>
      <c r="D118" s="72" t="s">
        <v>87</v>
      </c>
      <c r="E118" s="73">
        <v>7490</v>
      </c>
      <c r="F118" s="74"/>
      <c r="G118" s="74"/>
      <c r="H118" s="74"/>
    </row>
    <row r="119">
      <c r="A119" s="75">
        <v>42969</v>
      </c>
      <c r="B119" s="74" t="s">
        <v>55</v>
      </c>
      <c r="C119" s="74" t="s">
        <v>60</v>
      </c>
      <c r="D119" s="72" t="s">
        <v>71</v>
      </c>
      <c r="E119" s="73">
        <v>13800</v>
      </c>
      <c r="F119" s="74"/>
      <c r="G119" s="74"/>
      <c r="H119" s="74"/>
    </row>
    <row r="120">
      <c r="A120" s="75">
        <v>42970</v>
      </c>
      <c r="B120" s="74" t="s">
        <v>55</v>
      </c>
      <c r="C120" s="74" t="s">
        <v>60</v>
      </c>
      <c r="D120" s="72" t="s">
        <v>105</v>
      </c>
      <c r="E120" s="73">
        <v>9737</v>
      </c>
      <c r="F120" s="74"/>
      <c r="G120" s="74"/>
      <c r="H120" s="74"/>
    </row>
    <row r="121">
      <c r="A121" s="75">
        <v>42977</v>
      </c>
      <c r="B121" s="74" t="s">
        <v>55</v>
      </c>
      <c r="C121" s="74" t="s">
        <v>60</v>
      </c>
      <c r="D121" s="72" t="s">
        <v>112</v>
      </c>
      <c r="E121" s="73">
        <v>13987.25</v>
      </c>
      <c r="F121" s="74"/>
      <c r="G121" s="74"/>
      <c r="H121" s="74"/>
    </row>
    <row r="122">
      <c r="A122" s="82">
        <v>42982</v>
      </c>
      <c r="B122" s="74" t="s">
        <v>55</v>
      </c>
      <c r="C122" s="74" t="s">
        <v>60</v>
      </c>
      <c r="D122" s="72" t="s">
        <v>65</v>
      </c>
      <c r="E122" s="73">
        <v>5029</v>
      </c>
      <c r="F122" s="74"/>
      <c r="G122" s="74"/>
      <c r="H122" s="74"/>
    </row>
    <row r="123">
      <c r="A123" s="82">
        <v>42986</v>
      </c>
      <c r="B123" s="74" t="s">
        <v>55</v>
      </c>
      <c r="C123" s="74" t="s">
        <v>60</v>
      </c>
      <c r="D123" s="72" t="s">
        <v>146</v>
      </c>
      <c r="E123" s="73">
        <v>14800</v>
      </c>
      <c r="F123" s="74"/>
      <c r="G123" s="74"/>
      <c r="H123" s="74"/>
    </row>
    <row r="124">
      <c r="A124" s="82">
        <v>42989</v>
      </c>
      <c r="B124" s="74" t="s">
        <v>55</v>
      </c>
      <c r="C124" s="74" t="s">
        <v>60</v>
      </c>
      <c r="D124" s="72" t="s">
        <v>125</v>
      </c>
      <c r="E124" s="73">
        <v>20000</v>
      </c>
      <c r="F124" s="74"/>
      <c r="G124" s="74"/>
      <c r="H124" s="74"/>
    </row>
    <row r="125">
      <c r="A125" s="82">
        <v>42991</v>
      </c>
      <c r="B125" s="74" t="s">
        <v>55</v>
      </c>
      <c r="C125" s="74" t="s">
        <v>60</v>
      </c>
      <c r="D125" s="72" t="s">
        <v>74</v>
      </c>
      <c r="E125" s="73">
        <v>24400</v>
      </c>
      <c r="F125" s="74"/>
      <c r="G125" s="74"/>
      <c r="H125" s="74"/>
    </row>
    <row r="126">
      <c r="A126" s="82">
        <v>42993</v>
      </c>
      <c r="B126" s="74" t="s">
        <v>55</v>
      </c>
      <c r="C126" s="74" t="s">
        <v>60</v>
      </c>
      <c r="D126" s="72" t="s">
        <v>105</v>
      </c>
      <c r="E126" s="73">
        <v>28239.98</v>
      </c>
      <c r="F126" s="74"/>
      <c r="G126" s="74"/>
      <c r="H126" s="74"/>
    </row>
    <row r="127">
      <c r="A127" s="82">
        <v>42999</v>
      </c>
      <c r="B127" s="74" t="s">
        <v>55</v>
      </c>
      <c r="C127" s="74" t="s">
        <v>60</v>
      </c>
      <c r="D127" s="72" t="s">
        <v>65</v>
      </c>
      <c r="E127" s="73">
        <v>28890</v>
      </c>
      <c r="F127" s="74"/>
      <c r="G127" s="74"/>
      <c r="H127" s="74"/>
    </row>
    <row r="128">
      <c r="A128" s="82">
        <v>43000</v>
      </c>
      <c r="B128" s="74" t="s">
        <v>55</v>
      </c>
      <c r="C128" s="74" t="s">
        <v>60</v>
      </c>
      <c r="D128" s="72" t="s">
        <v>142</v>
      </c>
      <c r="E128" s="73">
        <v>11649.09</v>
      </c>
      <c r="F128" s="74"/>
      <c r="G128" s="74"/>
      <c r="H128" s="74"/>
    </row>
    <row r="129">
      <c r="A129" s="82">
        <v>43005</v>
      </c>
      <c r="B129" s="74" t="s">
        <v>55</v>
      </c>
      <c r="C129" s="74" t="s">
        <v>60</v>
      </c>
      <c r="D129" s="72" t="s">
        <v>72</v>
      </c>
      <c r="E129" s="73">
        <v>20865</v>
      </c>
      <c r="F129" s="74"/>
      <c r="G129" s="74"/>
      <c r="H129" s="74"/>
    </row>
    <row r="130">
      <c r="A130" s="82">
        <v>43005</v>
      </c>
      <c r="B130" s="74" t="s">
        <v>55</v>
      </c>
      <c r="C130" s="74" t="s">
        <v>60</v>
      </c>
      <c r="D130" s="72" t="s">
        <v>65</v>
      </c>
      <c r="E130" s="73">
        <v>22480</v>
      </c>
      <c r="F130" s="89"/>
      <c r="G130" s="89"/>
      <c r="H130" s="89"/>
    </row>
    <row r="131">
      <c r="A131" s="82">
        <v>43006</v>
      </c>
      <c r="B131" s="74" t="s">
        <v>55</v>
      </c>
      <c r="C131" s="74" t="s">
        <v>60</v>
      </c>
      <c r="D131" s="72" t="s">
        <v>74</v>
      </c>
      <c r="E131" s="73">
        <v>29990</v>
      </c>
      <c r="F131" s="89"/>
      <c r="G131" s="89"/>
      <c r="H131" s="89"/>
    </row>
    <row r="132">
      <c r="A132" s="82">
        <v>43010</v>
      </c>
      <c r="B132" s="74" t="s">
        <v>55</v>
      </c>
      <c r="C132" s="74" t="s">
        <v>60</v>
      </c>
      <c r="D132" s="72" t="s">
        <v>74</v>
      </c>
      <c r="E132" s="73">
        <v>4492.5</v>
      </c>
      <c r="F132" s="89"/>
      <c r="G132" s="89"/>
      <c r="H132" s="89"/>
    </row>
    <row r="133">
      <c r="A133" s="83">
        <v>43014</v>
      </c>
      <c r="B133" s="84" t="s">
        <v>55</v>
      </c>
      <c r="C133" s="84" t="s">
        <v>60</v>
      </c>
      <c r="D133" s="85" t="s">
        <v>92</v>
      </c>
      <c r="E133" s="73">
        <v>9451</v>
      </c>
      <c r="F133" s="86"/>
      <c r="G133" s="86"/>
      <c r="H133" s="86"/>
    </row>
    <row r="134">
      <c r="A134" s="83">
        <v>43017</v>
      </c>
      <c r="B134" s="84" t="s">
        <v>55</v>
      </c>
      <c r="C134" s="84" t="s">
        <v>60</v>
      </c>
      <c r="D134" s="90" t="s">
        <v>65</v>
      </c>
      <c r="E134" s="73">
        <v>3366.2199999999998</v>
      </c>
      <c r="F134" s="86"/>
      <c r="G134" s="86"/>
      <c r="H134" s="86"/>
    </row>
    <row r="135">
      <c r="A135" s="83">
        <v>43018</v>
      </c>
      <c r="B135" s="84" t="s">
        <v>55</v>
      </c>
      <c r="C135" s="84" t="s">
        <v>60</v>
      </c>
      <c r="D135" s="85" t="s">
        <v>137</v>
      </c>
      <c r="E135" s="73">
        <v>24826.98</v>
      </c>
      <c r="F135" s="86"/>
      <c r="G135" s="86"/>
      <c r="H135" s="86"/>
    </row>
    <row r="136">
      <c r="A136" s="83">
        <v>43021</v>
      </c>
      <c r="B136" s="84" t="s">
        <v>55</v>
      </c>
      <c r="C136" s="84" t="s">
        <v>60</v>
      </c>
      <c r="D136" s="85" t="s">
        <v>119</v>
      </c>
      <c r="E136" s="73">
        <v>19999.41</v>
      </c>
      <c r="F136" s="86"/>
      <c r="G136" s="86"/>
      <c r="H136" s="86"/>
    </row>
    <row r="137">
      <c r="A137" s="83">
        <v>43026</v>
      </c>
      <c r="B137" s="84" t="s">
        <v>55</v>
      </c>
      <c r="C137" s="84" t="s">
        <v>60</v>
      </c>
      <c r="D137" s="85" t="s">
        <v>86</v>
      </c>
      <c r="E137" s="73">
        <v>13910</v>
      </c>
      <c r="F137" s="86"/>
      <c r="G137" s="86"/>
      <c r="H137" s="86"/>
    </row>
    <row r="138">
      <c r="A138" s="83">
        <v>43028</v>
      </c>
      <c r="B138" s="84" t="s">
        <v>55</v>
      </c>
      <c r="C138" s="84" t="s">
        <v>60</v>
      </c>
      <c r="D138" s="85" t="s">
        <v>177</v>
      </c>
      <c r="E138" s="73">
        <v>30000</v>
      </c>
      <c r="F138" s="86"/>
      <c r="G138" s="86"/>
      <c r="H138" s="86"/>
    </row>
    <row r="139">
      <c r="A139" s="83">
        <v>43031</v>
      </c>
      <c r="B139" s="84" t="s">
        <v>55</v>
      </c>
      <c r="C139" s="84" t="s">
        <v>60</v>
      </c>
      <c r="D139" s="85" t="s">
        <v>133</v>
      </c>
      <c r="E139" s="73">
        <v>29999.860000000001</v>
      </c>
      <c r="F139" s="86"/>
      <c r="G139" s="86"/>
      <c r="H139" s="86"/>
    </row>
    <row r="140">
      <c r="A140" s="83">
        <v>43052</v>
      </c>
      <c r="B140" s="84" t="s">
        <v>55</v>
      </c>
      <c r="C140" s="84" t="s">
        <v>60</v>
      </c>
      <c r="D140" s="85" t="s">
        <v>89</v>
      </c>
      <c r="E140" s="73">
        <v>29954.009999999998</v>
      </c>
      <c r="F140" s="86"/>
      <c r="G140" s="86"/>
      <c r="H140" s="86"/>
    </row>
    <row r="141">
      <c r="A141" s="83">
        <v>43062</v>
      </c>
      <c r="B141" s="84" t="s">
        <v>55</v>
      </c>
      <c r="C141" s="84" t="s">
        <v>60</v>
      </c>
      <c r="D141" s="85" t="s">
        <v>86</v>
      </c>
      <c r="E141" s="73">
        <v>29501.990000000002</v>
      </c>
      <c r="F141" s="86"/>
      <c r="G141" s="86"/>
      <c r="H141" s="86"/>
    </row>
    <row r="142">
      <c r="A142" s="83">
        <v>43066</v>
      </c>
      <c r="B142" s="84" t="s">
        <v>55</v>
      </c>
      <c r="C142" s="84" t="s">
        <v>60</v>
      </c>
      <c r="D142" s="85" t="s">
        <v>86</v>
      </c>
      <c r="E142" s="73">
        <v>17146.75</v>
      </c>
      <c r="F142" s="86"/>
      <c r="G142" s="86"/>
      <c r="H142" s="86"/>
    </row>
    <row r="143">
      <c r="A143" s="83">
        <v>43014</v>
      </c>
      <c r="B143" s="84" t="s">
        <v>55</v>
      </c>
      <c r="C143" s="84" t="s">
        <v>143</v>
      </c>
      <c r="D143" s="85" t="s">
        <v>142</v>
      </c>
      <c r="E143" s="73">
        <v>7167.6300000000001</v>
      </c>
      <c r="F143" s="86"/>
      <c r="G143" s="86"/>
      <c r="H143" s="86"/>
    </row>
    <row r="144">
      <c r="A144" s="75">
        <v>42755</v>
      </c>
      <c r="B144" s="74" t="s">
        <v>55</v>
      </c>
      <c r="C144" s="74" t="s">
        <v>56</v>
      </c>
      <c r="D144" s="72" t="s">
        <v>94</v>
      </c>
      <c r="E144" s="73">
        <v>73252.199999999997</v>
      </c>
      <c r="F144" s="74"/>
      <c r="G144" s="74"/>
      <c r="H144" s="74"/>
    </row>
    <row r="145">
      <c r="A145" s="75">
        <v>42888</v>
      </c>
      <c r="B145" s="74" t="s">
        <v>55</v>
      </c>
      <c r="C145" s="74" t="s">
        <v>56</v>
      </c>
      <c r="D145" s="72" t="s">
        <v>114</v>
      </c>
      <c r="E145" s="73">
        <v>507452.59000000003</v>
      </c>
      <c r="F145" s="74"/>
      <c r="G145" s="74"/>
      <c r="H145" s="74"/>
    </row>
    <row r="146">
      <c r="A146" s="83">
        <v>43018</v>
      </c>
      <c r="B146" s="84" t="s">
        <v>55</v>
      </c>
      <c r="C146" s="84" t="s">
        <v>56</v>
      </c>
      <c r="D146" s="85" t="s">
        <v>57</v>
      </c>
      <c r="E146" s="73">
        <v>185000</v>
      </c>
      <c r="F146" s="86"/>
      <c r="G146" s="86"/>
      <c r="H146" s="86"/>
    </row>
    <row r="147">
      <c r="A147" s="75">
        <v>42816</v>
      </c>
      <c r="B147" s="74" t="s">
        <v>59</v>
      </c>
      <c r="C147" s="74" t="s">
        <v>64</v>
      </c>
      <c r="D147" s="72" t="s">
        <v>101</v>
      </c>
      <c r="E147" s="73">
        <v>30049.990000000002</v>
      </c>
      <c r="F147" s="74"/>
      <c r="G147" s="74"/>
      <c r="H147" s="74"/>
    </row>
    <row r="148">
      <c r="A148" s="75">
        <v>42915</v>
      </c>
      <c r="B148" s="74" t="s">
        <v>59</v>
      </c>
      <c r="C148" s="74" t="s">
        <v>64</v>
      </c>
      <c r="D148" s="72" t="s">
        <v>94</v>
      </c>
      <c r="E148" s="73">
        <v>56175</v>
      </c>
      <c r="F148" s="74"/>
      <c r="G148" s="74"/>
      <c r="H148" s="74"/>
    </row>
    <row r="149">
      <c r="A149" s="75">
        <v>42963</v>
      </c>
      <c r="B149" s="74" t="s">
        <v>59</v>
      </c>
      <c r="C149" s="74" t="s">
        <v>64</v>
      </c>
      <c r="D149" s="72" t="s">
        <v>63</v>
      </c>
      <c r="E149" s="73">
        <v>150000</v>
      </c>
      <c r="F149" s="74"/>
      <c r="G149" s="74"/>
      <c r="H149" s="74"/>
    </row>
    <row r="150">
      <c r="A150" s="82">
        <v>42993</v>
      </c>
      <c r="B150" s="74" t="s">
        <v>59</v>
      </c>
      <c r="C150" s="74" t="s">
        <v>64</v>
      </c>
      <c r="D150" s="72" t="s">
        <v>76</v>
      </c>
      <c r="E150" s="73">
        <v>32000</v>
      </c>
      <c r="F150" s="74"/>
      <c r="G150" s="74"/>
      <c r="H150" s="74"/>
    </row>
    <row r="151">
      <c r="A151" s="75">
        <v>42775</v>
      </c>
      <c r="B151" s="74" t="s">
        <v>55</v>
      </c>
      <c r="C151" s="74" t="s">
        <v>64</v>
      </c>
      <c r="D151" s="72" t="s">
        <v>74</v>
      </c>
      <c r="E151" s="73">
        <v>47415</v>
      </c>
      <c r="F151" s="74"/>
      <c r="G151" s="74"/>
      <c r="H151" s="74"/>
    </row>
    <row r="152">
      <c r="A152" s="75">
        <v>42829</v>
      </c>
      <c r="B152" s="74" t="s">
        <v>55</v>
      </c>
      <c r="C152" s="74" t="s">
        <v>64</v>
      </c>
      <c r="D152" s="72" t="s">
        <v>83</v>
      </c>
      <c r="E152" s="73">
        <v>375000</v>
      </c>
      <c r="F152" s="74"/>
      <c r="G152" s="74"/>
      <c r="H152" s="74"/>
    </row>
    <row r="153">
      <c r="A153" s="75">
        <v>42837</v>
      </c>
      <c r="B153" s="74" t="s">
        <v>55</v>
      </c>
      <c r="C153" s="74" t="s">
        <v>64</v>
      </c>
      <c r="D153" s="72" t="s">
        <v>90</v>
      </c>
      <c r="E153" s="73">
        <v>150458.04999999999</v>
      </c>
      <c r="F153" s="74"/>
      <c r="G153" s="74"/>
      <c r="H153" s="74"/>
    </row>
    <row r="154">
      <c r="A154" s="75">
        <v>42873</v>
      </c>
      <c r="B154" s="74" t="s">
        <v>55</v>
      </c>
      <c r="C154" s="74" t="s">
        <v>64</v>
      </c>
      <c r="D154" s="72" t="s">
        <v>74</v>
      </c>
      <c r="E154" s="73">
        <v>119205.74000000001</v>
      </c>
      <c r="F154" s="74"/>
      <c r="G154" s="74"/>
      <c r="H154" s="74"/>
    </row>
    <row r="155">
      <c r="A155" s="75">
        <v>42899</v>
      </c>
      <c r="B155" s="74" t="s">
        <v>55</v>
      </c>
      <c r="C155" s="74" t="s">
        <v>64</v>
      </c>
      <c r="D155" s="72" t="s">
        <v>98</v>
      </c>
      <c r="E155" s="73">
        <v>77040</v>
      </c>
      <c r="F155" s="86"/>
      <c r="G155" s="86"/>
      <c r="H155" s="86"/>
    </row>
    <row r="156">
      <c r="A156" s="75">
        <v>42940</v>
      </c>
      <c r="B156" s="74" t="s">
        <v>55</v>
      </c>
      <c r="C156" s="74" t="s">
        <v>64</v>
      </c>
      <c r="D156" s="72" t="s">
        <v>92</v>
      </c>
      <c r="E156" s="73">
        <v>54619.43</v>
      </c>
      <c r="F156" s="74"/>
      <c r="G156" s="74"/>
      <c r="H156" s="74"/>
    </row>
    <row r="157">
      <c r="A157" s="75">
        <v>42941</v>
      </c>
      <c r="B157" s="74" t="s">
        <v>55</v>
      </c>
      <c r="C157" s="74" t="s">
        <v>64</v>
      </c>
      <c r="D157" s="72" t="s">
        <v>82</v>
      </c>
      <c r="E157" s="73">
        <v>48000</v>
      </c>
      <c r="F157" s="74"/>
      <c r="G157" s="74"/>
      <c r="H157" s="74"/>
    </row>
    <row r="158">
      <c r="A158" s="75">
        <v>42942</v>
      </c>
      <c r="B158" s="74" t="s">
        <v>55</v>
      </c>
      <c r="C158" s="74" t="s">
        <v>64</v>
      </c>
      <c r="D158" s="72" t="s">
        <v>150</v>
      </c>
      <c r="E158" s="73">
        <v>139000</v>
      </c>
      <c r="F158" s="74"/>
      <c r="G158" s="74"/>
      <c r="H158" s="74"/>
    </row>
    <row r="159">
      <c r="A159" s="75">
        <v>42948</v>
      </c>
      <c r="B159" s="74" t="s">
        <v>55</v>
      </c>
      <c r="C159" s="74" t="s">
        <v>64</v>
      </c>
      <c r="D159" s="72" t="s">
        <v>73</v>
      </c>
      <c r="E159" s="73">
        <v>63300</v>
      </c>
      <c r="F159" s="74"/>
      <c r="G159" s="74"/>
      <c r="H159" s="74"/>
    </row>
    <row r="160">
      <c r="A160" s="75">
        <v>42956</v>
      </c>
      <c r="B160" s="74" t="s">
        <v>55</v>
      </c>
      <c r="C160" s="74" t="s">
        <v>64</v>
      </c>
      <c r="D160" s="72" t="s">
        <v>101</v>
      </c>
      <c r="E160" s="73">
        <v>125000</v>
      </c>
      <c r="F160" s="74"/>
      <c r="G160" s="74"/>
      <c r="H160" s="74"/>
    </row>
    <row r="161">
      <c r="A161" s="75">
        <v>42956</v>
      </c>
      <c r="B161" s="74" t="s">
        <v>55</v>
      </c>
      <c r="C161" s="74" t="s">
        <v>64</v>
      </c>
      <c r="D161" s="72" t="s">
        <v>124</v>
      </c>
      <c r="E161" s="73">
        <v>59807.279999999999</v>
      </c>
      <c r="F161" s="74"/>
      <c r="G161" s="74"/>
      <c r="H161" s="74"/>
    </row>
    <row r="162">
      <c r="A162" s="75">
        <v>42958</v>
      </c>
      <c r="B162" s="74" t="s">
        <v>55</v>
      </c>
      <c r="C162" s="74" t="s">
        <v>64</v>
      </c>
      <c r="D162" s="72" t="s">
        <v>115</v>
      </c>
      <c r="E162" s="73">
        <v>158520.5</v>
      </c>
      <c r="F162" s="74"/>
      <c r="G162" s="74"/>
      <c r="H162" s="74"/>
    </row>
    <row r="163">
      <c r="A163" s="75">
        <v>42964</v>
      </c>
      <c r="B163" s="74" t="s">
        <v>55</v>
      </c>
      <c r="C163" s="74" t="s">
        <v>64</v>
      </c>
      <c r="D163" s="72" t="s">
        <v>77</v>
      </c>
      <c r="E163" s="73">
        <v>4215000</v>
      </c>
      <c r="F163" s="74"/>
      <c r="G163" s="74"/>
      <c r="H163" s="74"/>
    </row>
    <row r="164">
      <c r="A164" s="75">
        <v>42970</v>
      </c>
      <c r="B164" s="74" t="s">
        <v>55</v>
      </c>
      <c r="C164" s="74" t="s">
        <v>64</v>
      </c>
      <c r="D164" s="72" t="s">
        <v>178</v>
      </c>
      <c r="E164" s="73">
        <v>53000</v>
      </c>
      <c r="F164" s="74"/>
      <c r="G164" s="74"/>
      <c r="H164" s="74"/>
    </row>
    <row r="165">
      <c r="A165" s="75">
        <v>42972</v>
      </c>
      <c r="B165" s="74" t="s">
        <v>55</v>
      </c>
      <c r="C165" s="74" t="s">
        <v>64</v>
      </c>
      <c r="D165" s="72" t="s">
        <v>179</v>
      </c>
      <c r="E165" s="73">
        <v>60000</v>
      </c>
      <c r="F165" s="74"/>
      <c r="G165" s="74"/>
      <c r="H165" s="74"/>
    </row>
    <row r="166">
      <c r="A166" s="82">
        <v>42979</v>
      </c>
      <c r="B166" s="74" t="s">
        <v>55</v>
      </c>
      <c r="C166" s="74" t="s">
        <v>64</v>
      </c>
      <c r="D166" s="72" t="s">
        <v>152</v>
      </c>
      <c r="E166" s="73">
        <v>50696</v>
      </c>
      <c r="F166" s="74"/>
      <c r="G166" s="74"/>
      <c r="H166" s="74"/>
    </row>
    <row r="167">
      <c r="A167" s="82">
        <v>42983</v>
      </c>
      <c r="B167" s="74" t="s">
        <v>55</v>
      </c>
      <c r="C167" s="74" t="s">
        <v>64</v>
      </c>
      <c r="D167" s="72" t="s">
        <v>92</v>
      </c>
      <c r="E167" s="73">
        <v>406172</v>
      </c>
      <c r="F167" s="74"/>
      <c r="G167" s="74"/>
      <c r="H167" s="74"/>
    </row>
    <row r="168">
      <c r="A168" s="82">
        <v>42983</v>
      </c>
      <c r="B168" s="74" t="s">
        <v>55</v>
      </c>
      <c r="C168" s="74" t="s">
        <v>64</v>
      </c>
      <c r="D168" s="72" t="s">
        <v>118</v>
      </c>
      <c r="E168" s="73">
        <v>342400</v>
      </c>
      <c r="F168" s="74"/>
      <c r="G168" s="74"/>
      <c r="H168" s="74"/>
    </row>
    <row r="169">
      <c r="A169" s="82">
        <v>42984</v>
      </c>
      <c r="B169" s="74" t="s">
        <v>55</v>
      </c>
      <c r="C169" s="74" t="s">
        <v>64</v>
      </c>
      <c r="D169" s="72" t="s">
        <v>92</v>
      </c>
      <c r="E169" s="73">
        <v>54313.199999999997</v>
      </c>
      <c r="F169" s="74"/>
      <c r="G169" s="74"/>
      <c r="H169" s="74"/>
    </row>
    <row r="170">
      <c r="A170" s="82">
        <v>42986</v>
      </c>
      <c r="B170" s="74" t="s">
        <v>55</v>
      </c>
      <c r="C170" s="74" t="s">
        <v>64</v>
      </c>
      <c r="D170" s="72" t="s">
        <v>128</v>
      </c>
      <c r="E170" s="73">
        <v>34999.379999999997</v>
      </c>
      <c r="F170" s="74"/>
      <c r="G170" s="74"/>
      <c r="H170" s="74"/>
    </row>
    <row r="171">
      <c r="A171" s="82">
        <v>42986</v>
      </c>
      <c r="B171" s="74" t="s">
        <v>55</v>
      </c>
      <c r="C171" s="74" t="s">
        <v>64</v>
      </c>
      <c r="D171" s="72" t="s">
        <v>71</v>
      </c>
      <c r="E171" s="73">
        <v>57660</v>
      </c>
      <c r="F171" s="74"/>
      <c r="G171" s="74"/>
      <c r="H171" s="74"/>
    </row>
    <row r="172">
      <c r="A172" s="82">
        <v>42989</v>
      </c>
      <c r="B172" s="74" t="s">
        <v>55</v>
      </c>
      <c r="C172" s="74" t="s">
        <v>64</v>
      </c>
      <c r="D172" s="72" t="s">
        <v>180</v>
      </c>
      <c r="E172" s="73">
        <v>249203</v>
      </c>
      <c r="F172" s="74"/>
      <c r="G172" s="74"/>
      <c r="H172" s="74"/>
    </row>
    <row r="173">
      <c r="A173" s="82">
        <v>42993</v>
      </c>
      <c r="B173" s="74" t="s">
        <v>55</v>
      </c>
      <c r="C173" s="74" t="s">
        <v>64</v>
      </c>
      <c r="D173" s="72" t="s">
        <v>181</v>
      </c>
      <c r="E173" s="73">
        <v>60187.5</v>
      </c>
      <c r="F173" s="74"/>
      <c r="G173" s="74"/>
      <c r="H173" s="74"/>
    </row>
    <row r="174">
      <c r="A174" s="82">
        <v>42997</v>
      </c>
      <c r="B174" s="74" t="s">
        <v>55</v>
      </c>
      <c r="C174" s="74" t="s">
        <v>64</v>
      </c>
      <c r="D174" s="72" t="s">
        <v>91</v>
      </c>
      <c r="E174" s="73">
        <v>85118.5</v>
      </c>
      <c r="F174" s="74"/>
      <c r="G174" s="74"/>
      <c r="H174" s="74"/>
    </row>
    <row r="175">
      <c r="A175" s="82">
        <v>43005</v>
      </c>
      <c r="B175" s="74" t="s">
        <v>55</v>
      </c>
      <c r="C175" s="74" t="s">
        <v>64</v>
      </c>
      <c r="D175" s="72" t="s">
        <v>84</v>
      </c>
      <c r="E175" s="73">
        <v>99720</v>
      </c>
      <c r="F175" s="89"/>
      <c r="G175" s="89"/>
      <c r="H175" s="89"/>
    </row>
    <row r="176">
      <c r="A176" s="83">
        <v>43027</v>
      </c>
      <c r="B176" s="84" t="s">
        <v>55</v>
      </c>
      <c r="C176" s="84" t="s">
        <v>64</v>
      </c>
      <c r="D176" s="85" t="s">
        <v>74</v>
      </c>
      <c r="E176" s="73">
        <v>63000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64</v>
      </c>
      <c r="D179" s="85" t="s">
        <v>74</v>
      </c>
      <c r="E179" s="73">
        <v>129555</v>
      </c>
      <c r="F179" s="86"/>
      <c r="G179" s="86"/>
      <c r="H179" s="86"/>
    </row>
    <row r="180">
      <c r="A180" s="83">
        <v>43054</v>
      </c>
      <c r="B180" s="84" t="s">
        <v>55</v>
      </c>
      <c r="C180" s="84" t="s">
        <v>64</v>
      </c>
      <c r="D180" s="85" t="s">
        <v>110</v>
      </c>
      <c r="E180" s="73">
        <v>34154.400000000001</v>
      </c>
      <c r="F180" s="86"/>
      <c r="G180" s="86"/>
      <c r="H180" s="86"/>
    </row>
    <row r="181">
      <c r="A181" s="83">
        <v>43054</v>
      </c>
      <c r="B181" s="84" t="s">
        <v>55</v>
      </c>
      <c r="C181" s="84" t="s">
        <v>64</v>
      </c>
      <c r="D181" s="85" t="s">
        <v>151</v>
      </c>
      <c r="E181" s="73">
        <v>38500</v>
      </c>
      <c r="F181" s="86"/>
      <c r="G181" s="86"/>
      <c r="H181" s="86"/>
    </row>
    <row r="182">
      <c r="A182" s="83">
        <v>43059</v>
      </c>
      <c r="B182" s="84" t="s">
        <v>55</v>
      </c>
      <c r="C182" s="84" t="s">
        <v>64</v>
      </c>
      <c r="D182" s="72" t="s">
        <v>92</v>
      </c>
      <c r="E182" s="73">
        <v>249116.32999999999</v>
      </c>
      <c r="F182" s="86"/>
      <c r="G182" s="86"/>
      <c r="H182" s="86"/>
    </row>
    <row r="183">
      <c r="A183" s="83">
        <v>43061</v>
      </c>
      <c r="B183" s="84" t="s">
        <v>55</v>
      </c>
      <c r="C183" s="84" t="s">
        <v>64</v>
      </c>
      <c r="D183" s="85" t="s">
        <v>68</v>
      </c>
      <c r="E183" s="73">
        <v>87000</v>
      </c>
      <c r="F183" s="86"/>
      <c r="G183" s="86"/>
      <c r="H183" s="86"/>
    </row>
    <row r="184">
      <c r="A184" s="83">
        <v>43062</v>
      </c>
      <c r="B184" s="84" t="s">
        <v>55</v>
      </c>
      <c r="C184" s="84" t="s">
        <v>64</v>
      </c>
      <c r="D184" s="85" t="s">
        <v>92</v>
      </c>
      <c r="E184" s="73">
        <v>38092</v>
      </c>
      <c r="F184" s="86"/>
      <c r="G184" s="86"/>
      <c r="H184" s="86"/>
    </row>
    <row r="185">
      <c r="A185" s="83">
        <v>43066</v>
      </c>
      <c r="B185" s="84" t="s">
        <v>55</v>
      </c>
      <c r="C185" s="84" t="s">
        <v>64</v>
      </c>
      <c r="D185" s="85" t="s">
        <v>112</v>
      </c>
      <c r="E185" s="73">
        <v>227836.14999999999</v>
      </c>
      <c r="F185" s="86"/>
      <c r="G185" s="86"/>
      <c r="H185" s="86"/>
    </row>
    <row r="186">
      <c r="A186" s="75">
        <v>42956</v>
      </c>
      <c r="B186" s="74" t="s">
        <v>147</v>
      </c>
      <c r="C186" s="74" t="s">
        <v>64</v>
      </c>
      <c r="D186" s="72" t="s">
        <v>148</v>
      </c>
      <c r="E186" s="73">
        <v>4685000</v>
      </c>
      <c r="F186" s="74"/>
      <c r="G186" s="74"/>
      <c r="H186" s="74"/>
    </row>
    <row r="187">
      <c r="A187" s="75">
        <v>42786</v>
      </c>
      <c r="B187" s="74" t="s">
        <v>59</v>
      </c>
      <c r="C187" s="74" t="s">
        <v>67</v>
      </c>
      <c r="D187" s="72" t="s">
        <v>96</v>
      </c>
      <c r="E187" s="73">
        <v>1680000</v>
      </c>
      <c r="F187" s="74"/>
      <c r="G187" s="74"/>
      <c r="H187" s="74"/>
    </row>
    <row r="188">
      <c r="A188" s="75">
        <v>42929</v>
      </c>
      <c r="B188" s="74" t="s">
        <v>59</v>
      </c>
      <c r="C188" s="74" t="s">
        <v>67</v>
      </c>
      <c r="D188" s="72" t="s">
        <v>86</v>
      </c>
      <c r="E188" s="73">
        <v>6163151.9400000004</v>
      </c>
      <c r="F188" s="74"/>
      <c r="G188" s="74"/>
      <c r="H188" s="74"/>
    </row>
    <row r="189">
      <c r="A189" s="75">
        <v>42951</v>
      </c>
      <c r="B189" s="74" t="s">
        <v>59</v>
      </c>
      <c r="C189" s="74" t="s">
        <v>67</v>
      </c>
      <c r="D189" s="72" t="s">
        <v>111</v>
      </c>
      <c r="E189" s="73">
        <v>159500000</v>
      </c>
      <c r="F189" s="74"/>
      <c r="G189" s="74"/>
      <c r="H189" s="74"/>
    </row>
    <row r="190">
      <c r="A190" s="75">
        <v>42963</v>
      </c>
      <c r="B190" s="74" t="s">
        <v>59</v>
      </c>
      <c r="C190" s="74" t="s">
        <v>67</v>
      </c>
      <c r="D190" s="72" t="s">
        <v>118</v>
      </c>
      <c r="E190" s="73">
        <v>14445000</v>
      </c>
      <c r="F190" s="74"/>
      <c r="G190" s="74"/>
      <c r="H190" s="74"/>
    </row>
    <row r="191">
      <c r="A191" s="82">
        <v>42993</v>
      </c>
      <c r="B191" s="74" t="s">
        <v>59</v>
      </c>
      <c r="C191" s="74" t="s">
        <v>67</v>
      </c>
      <c r="D191" s="72" t="s">
        <v>106</v>
      </c>
      <c r="E191" s="73">
        <v>107620.21000000001</v>
      </c>
      <c r="F191" s="74"/>
      <c r="G191" s="74"/>
      <c r="H191" s="74"/>
    </row>
    <row r="192">
      <c r="A192" s="83">
        <v>43034</v>
      </c>
      <c r="B192" s="84" t="s">
        <v>59</v>
      </c>
      <c r="C192" s="84" t="s">
        <v>67</v>
      </c>
      <c r="D192" s="85" t="s">
        <v>106</v>
      </c>
      <c r="E192" s="73">
        <v>107273.08</v>
      </c>
      <c r="F192" s="86"/>
      <c r="G192" s="86"/>
      <c r="H192" s="86"/>
    </row>
    <row r="193">
      <c r="A193" s="83">
        <v>43060</v>
      </c>
      <c r="B193" s="84" t="s">
        <v>59</v>
      </c>
      <c r="C193" s="84" t="s">
        <v>67</v>
      </c>
      <c r="D193" s="85" t="s">
        <v>145</v>
      </c>
      <c r="E193" s="73">
        <v>1000000</v>
      </c>
      <c r="F193" s="86"/>
      <c r="G193" s="86"/>
      <c r="H193" s="86"/>
    </row>
    <row r="194">
      <c r="A194" s="83">
        <v>43060</v>
      </c>
      <c r="B194" s="84" t="s">
        <v>59</v>
      </c>
      <c r="C194" s="84" t="s">
        <v>67</v>
      </c>
      <c r="D194" s="85" t="s">
        <v>106</v>
      </c>
      <c r="E194" s="73">
        <v>1832004</v>
      </c>
      <c r="F194" s="86"/>
      <c r="G194" s="86"/>
      <c r="H194" s="86"/>
    </row>
    <row r="195">
      <c r="A195" s="75">
        <v>42766</v>
      </c>
      <c r="B195" s="74" t="s">
        <v>55</v>
      </c>
      <c r="C195" s="74" t="s">
        <v>67</v>
      </c>
      <c r="D195" s="72" t="s">
        <v>105</v>
      </c>
      <c r="E195" s="73">
        <v>1695370</v>
      </c>
      <c r="F195" s="74"/>
      <c r="G195" s="74"/>
      <c r="H195" s="74"/>
    </row>
    <row r="196">
      <c r="A196" s="75">
        <v>42766</v>
      </c>
      <c r="B196" s="74" t="s">
        <v>55</v>
      </c>
      <c r="C196" s="74" t="s">
        <v>67</v>
      </c>
      <c r="D196" s="72" t="s">
        <v>134</v>
      </c>
      <c r="E196" s="73">
        <v>662769</v>
      </c>
      <c r="F196" s="74"/>
      <c r="G196" s="74"/>
      <c r="H196" s="74"/>
    </row>
    <row r="197">
      <c r="A197" s="75">
        <v>42902</v>
      </c>
      <c r="B197" s="74" t="s">
        <v>55</v>
      </c>
      <c r="C197" s="74" t="s">
        <v>67</v>
      </c>
      <c r="D197" s="72" t="s">
        <v>179</v>
      </c>
      <c r="E197" s="73">
        <v>180000</v>
      </c>
      <c r="F197" s="74"/>
      <c r="G197" s="74"/>
      <c r="H197" s="74"/>
    </row>
    <row r="198">
      <c r="A198" s="83">
        <v>43021</v>
      </c>
      <c r="B198" s="84" t="s">
        <v>55</v>
      </c>
      <c r="C198" s="84" t="s">
        <v>67</v>
      </c>
      <c r="D198" s="85" t="s">
        <v>135</v>
      </c>
      <c r="E198" s="73">
        <v>857001</v>
      </c>
      <c r="F198" s="86"/>
      <c r="G198" s="86"/>
      <c r="H198" s="86"/>
    </row>
    <row r="199">
      <c r="A199" s="83">
        <v>43069</v>
      </c>
      <c r="B199" s="84" t="s">
        <v>55</v>
      </c>
      <c r="C199" s="84" t="s">
        <v>67</v>
      </c>
      <c r="D199" s="85" t="s">
        <v>141</v>
      </c>
      <c r="E199" s="73">
        <v>610000</v>
      </c>
      <c r="F199" s="86"/>
      <c r="G199" s="86"/>
      <c r="H199" s="86"/>
    </row>
    <row r="200">
      <c r="A200" s="75">
        <v>42779</v>
      </c>
      <c r="B200" s="74" t="s">
        <v>59</v>
      </c>
      <c r="C200" s="74" t="s">
        <v>80</v>
      </c>
      <c r="D200" s="72" t="s">
        <v>182</v>
      </c>
      <c r="E200" s="73">
        <v>235885.25</v>
      </c>
      <c r="F200" s="74"/>
      <c r="G200" s="74"/>
      <c r="H200" s="74"/>
    </row>
    <row r="201">
      <c r="A201" s="83">
        <v>43061</v>
      </c>
      <c r="B201" s="84" t="s">
        <v>55</v>
      </c>
      <c r="C201" s="74" t="s">
        <v>80</v>
      </c>
      <c r="D201" s="85" t="s">
        <v>98</v>
      </c>
      <c r="E201" s="73">
        <v>96254.529999999999</v>
      </c>
      <c r="F201" s="86"/>
      <c r="G201" s="86"/>
      <c r="H201" s="86"/>
    </row>
    <row r="202">
      <c r="A202" s="83">
        <v>43054</v>
      </c>
      <c r="B202" s="84" t="s">
        <v>55</v>
      </c>
      <c r="C202" s="74" t="s">
        <v>80</v>
      </c>
      <c r="D202" s="85" t="s">
        <v>81</v>
      </c>
      <c r="E202" s="73">
        <v>100</v>
      </c>
      <c r="F202" s="86"/>
      <c r="G202" s="86"/>
      <c r="H202" s="86"/>
    </row>
    <row r="203">
      <c r="C203" s="91">
        <v>118</v>
      </c>
      <c r="E203" s="92">
        <f>SUM(E85:E202)</f>
        <v>305544993.88999999</v>
      </c>
    </row>
    <row r="204">
      <c r="C204" s="93">
        <f>+C203+C84+C52+C45+C34+C31+C24+C15</f>
        <v>191</v>
      </c>
      <c r="E204" s="94">
        <f>SUM(E203,E84,E52,E45,E34,E31,E24,E15)</f>
        <v>547439994.40999997</v>
      </c>
    </row>
  </sheetData>
  <sortState ref="A3:H195">
    <sortCondition ref="H3:H195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:H201"/>
    </sheetView>
  </sheetViews>
  <sheetFormatPr baseColWidth="10" defaultRowHeight="14.25"/>
  <cols>
    <col customWidth="1" min="5" max="5" width="18.28515625"/>
    <col customWidth="1" min="8" max="8" width="16.85546875"/>
  </cols>
  <sheetData>
    <row r="1">
      <c r="A1" s="66" t="s">
        <v>155</v>
      </c>
      <c r="B1" s="67" t="s">
        <v>156</v>
      </c>
      <c r="C1" s="66" t="s">
        <v>157</v>
      </c>
      <c r="D1" s="68" t="s">
        <v>158</v>
      </c>
      <c r="E1" s="69" t="s">
        <v>159</v>
      </c>
      <c r="F1" s="66" t="s">
        <v>160</v>
      </c>
      <c r="G1" s="66" t="s">
        <v>161</v>
      </c>
      <c r="H1" s="66" t="s">
        <v>162</v>
      </c>
    </row>
    <row r="2">
      <c r="A2" s="70">
        <v>42835</v>
      </c>
      <c r="B2" s="66" t="s">
        <v>59</v>
      </c>
      <c r="C2" s="66" t="s">
        <v>62</v>
      </c>
      <c r="D2" s="68" t="s">
        <v>105</v>
      </c>
      <c r="E2" s="71">
        <v>12000000</v>
      </c>
      <c r="F2" s="66" t="s">
        <v>163</v>
      </c>
      <c r="G2" s="66" t="s">
        <v>164</v>
      </c>
      <c r="H2" s="66" t="s">
        <v>166</v>
      </c>
    </row>
    <row r="3">
      <c r="A3" s="70">
        <v>42891</v>
      </c>
      <c r="B3" s="66" t="s">
        <v>59</v>
      </c>
      <c r="C3" s="66" t="s">
        <v>62</v>
      </c>
      <c r="D3" s="72" t="s">
        <v>63</v>
      </c>
      <c r="E3" s="73">
        <v>18000000</v>
      </c>
      <c r="F3" s="74" t="s">
        <v>163</v>
      </c>
      <c r="G3" s="66" t="s">
        <v>164</v>
      </c>
      <c r="H3" s="66" t="s">
        <v>167</v>
      </c>
    </row>
    <row r="4">
      <c r="A4" s="75">
        <v>42919</v>
      </c>
      <c r="B4" s="74" t="s">
        <v>59</v>
      </c>
      <c r="C4" s="74" t="s">
        <v>62</v>
      </c>
      <c r="D4" s="72" t="s">
        <v>108</v>
      </c>
      <c r="E4" s="73">
        <v>3716003</v>
      </c>
      <c r="F4" s="74"/>
      <c r="G4" s="74"/>
      <c r="H4" s="74"/>
    </row>
    <row r="5">
      <c r="A5" s="82">
        <v>42993</v>
      </c>
      <c r="B5" s="74" t="s">
        <v>59</v>
      </c>
      <c r="C5" s="74" t="s">
        <v>62</v>
      </c>
      <c r="D5" s="72" t="s">
        <v>111</v>
      </c>
      <c r="E5" s="73">
        <v>12945596.060000001</v>
      </c>
      <c r="F5" s="74"/>
      <c r="G5" s="74"/>
      <c r="H5" s="74"/>
    </row>
    <row r="6">
      <c r="A6" s="82">
        <v>42993</v>
      </c>
      <c r="B6" s="74" t="s">
        <v>59</v>
      </c>
      <c r="C6" s="74" t="s">
        <v>62</v>
      </c>
      <c r="D6" s="72" t="s">
        <v>111</v>
      </c>
      <c r="E6" s="73">
        <v>12945596.060000001</v>
      </c>
      <c r="F6" s="74"/>
      <c r="G6" s="74"/>
      <c r="H6" s="74"/>
    </row>
    <row r="7">
      <c r="A7" s="82">
        <v>42993</v>
      </c>
      <c r="B7" s="74" t="s">
        <v>59</v>
      </c>
      <c r="C7" s="74" t="s">
        <v>62</v>
      </c>
      <c r="D7" s="72" t="s">
        <v>109</v>
      </c>
      <c r="E7" s="73">
        <v>43666342.619999997</v>
      </c>
      <c r="F7" s="74"/>
      <c r="G7" s="74"/>
      <c r="H7" s="74"/>
    </row>
    <row r="8">
      <c r="A8" s="82">
        <v>42993</v>
      </c>
      <c r="B8" s="74" t="s">
        <v>59</v>
      </c>
      <c r="C8" s="74" t="s">
        <v>62</v>
      </c>
      <c r="D8" s="72" t="s">
        <v>111</v>
      </c>
      <c r="E8" s="73">
        <v>23052257.41</v>
      </c>
      <c r="F8" s="74"/>
      <c r="G8" s="74"/>
      <c r="H8" s="74"/>
    </row>
    <row r="9">
      <c r="A9" s="75">
        <v>42870</v>
      </c>
      <c r="B9" s="74" t="s">
        <v>55</v>
      </c>
      <c r="C9" s="74" t="s">
        <v>62</v>
      </c>
      <c r="D9" s="72" t="s">
        <v>134</v>
      </c>
      <c r="E9" s="73">
        <v>3210267.5</v>
      </c>
      <c r="F9" s="74"/>
      <c r="G9" s="74"/>
      <c r="H9" s="74"/>
    </row>
    <row r="10">
      <c r="A10" s="83">
        <v>43060</v>
      </c>
      <c r="B10" s="84" t="s">
        <v>55</v>
      </c>
      <c r="C10" s="84" t="s">
        <v>62</v>
      </c>
      <c r="D10" s="85" t="s">
        <v>176</v>
      </c>
      <c r="E10" s="73">
        <v>1669200</v>
      </c>
      <c r="F10" s="86"/>
      <c r="G10" s="86"/>
      <c r="H10" s="86"/>
    </row>
    <row r="11">
      <c r="A11" s="83"/>
      <c r="B11" s="84"/>
      <c r="C11" s="95">
        <v>9</v>
      </c>
      <c r="D11" s="96"/>
      <c r="E11" s="81">
        <f>SUM(E2:E10)</f>
        <v>131205262.65000001</v>
      </c>
      <c r="F11" s="86"/>
      <c r="G11" s="86"/>
      <c r="H11" s="86"/>
    </row>
    <row r="12">
      <c r="A12" s="75">
        <v>42852</v>
      </c>
      <c r="B12" s="74" t="s">
        <v>59</v>
      </c>
      <c r="C12" s="74" t="s">
        <v>78</v>
      </c>
      <c r="D12" s="72" t="s">
        <v>154</v>
      </c>
      <c r="E12" s="73">
        <v>826000</v>
      </c>
      <c r="F12" s="74" t="s">
        <v>163</v>
      </c>
      <c r="G12" s="74" t="s">
        <v>164</v>
      </c>
      <c r="H12" s="74" t="s">
        <v>173</v>
      </c>
    </row>
    <row r="13">
      <c r="A13" s="75">
        <v>42978</v>
      </c>
      <c r="B13" s="74" t="s">
        <v>59</v>
      </c>
      <c r="C13" s="74" t="s">
        <v>78</v>
      </c>
      <c r="D13" s="72" t="s">
        <v>104</v>
      </c>
      <c r="E13" s="73">
        <v>292110</v>
      </c>
      <c r="F13" s="74"/>
      <c r="G13" s="74"/>
      <c r="H13" s="74"/>
    </row>
    <row r="14">
      <c r="A14" s="83">
        <v>43025</v>
      </c>
      <c r="B14" s="84" t="s">
        <v>59</v>
      </c>
      <c r="C14" s="84" t="s">
        <v>78</v>
      </c>
      <c r="D14" s="85" t="s">
        <v>79</v>
      </c>
      <c r="E14" s="73">
        <v>52965</v>
      </c>
      <c r="F14" s="86"/>
      <c r="G14" s="86"/>
      <c r="H14" s="86"/>
    </row>
    <row r="15">
      <c r="A15" s="75">
        <v>42849</v>
      </c>
      <c r="B15" s="74" t="s">
        <v>153</v>
      </c>
      <c r="C15" s="74" t="s">
        <v>78</v>
      </c>
      <c r="D15" s="72" t="s">
        <v>154</v>
      </c>
      <c r="E15" s="73">
        <v>826000</v>
      </c>
      <c r="F15" s="74" t="s">
        <v>163</v>
      </c>
      <c r="G15" s="74" t="s">
        <v>164</v>
      </c>
      <c r="H15" s="74" t="s">
        <v>172</v>
      </c>
    </row>
    <row r="16">
      <c r="A16" s="75"/>
      <c r="B16" s="74"/>
      <c r="C16" s="79">
        <v>4</v>
      </c>
      <c r="D16" s="80"/>
      <c r="E16" s="81">
        <f>SUM(E12:E15)</f>
        <v>1997075</v>
      </c>
      <c r="F16" s="74"/>
      <c r="G16" s="74"/>
      <c r="H16" s="74"/>
    </row>
    <row r="17">
      <c r="A17" s="75">
        <v>42786</v>
      </c>
      <c r="B17" s="74" t="s">
        <v>59</v>
      </c>
      <c r="C17" s="74" t="s">
        <v>60</v>
      </c>
      <c r="D17" s="72" t="s">
        <v>86</v>
      </c>
      <c r="E17" s="73">
        <v>19501.549999999999</v>
      </c>
      <c r="F17" s="74"/>
      <c r="G17" s="74"/>
      <c r="H17" s="74"/>
    </row>
    <row r="18">
      <c r="A18" s="75">
        <v>42811</v>
      </c>
      <c r="B18" s="74" t="s">
        <v>59</v>
      </c>
      <c r="C18" s="74" t="s">
        <v>60</v>
      </c>
      <c r="D18" s="72" t="s">
        <v>61</v>
      </c>
      <c r="E18" s="73">
        <v>25011.25</v>
      </c>
      <c r="F18" s="74" t="s">
        <v>163</v>
      </c>
      <c r="G18" s="74" t="s">
        <v>164</v>
      </c>
      <c r="H18" s="74" t="s">
        <v>165</v>
      </c>
    </row>
    <row r="19">
      <c r="A19" s="75">
        <v>42816</v>
      </c>
      <c r="B19" s="74" t="s">
        <v>59</v>
      </c>
      <c r="C19" s="74" t="s">
        <v>60</v>
      </c>
      <c r="D19" s="72" t="s">
        <v>101</v>
      </c>
      <c r="E19" s="73">
        <v>9437.3999999999996</v>
      </c>
      <c r="F19" s="74" t="s">
        <v>163</v>
      </c>
      <c r="G19" s="74" t="s">
        <v>164</v>
      </c>
      <c r="H19" s="74" t="s">
        <v>166</v>
      </c>
    </row>
    <row r="20">
      <c r="A20" s="75">
        <v>42831</v>
      </c>
      <c r="B20" s="74" t="s">
        <v>59</v>
      </c>
      <c r="C20" s="74" t="s">
        <v>60</v>
      </c>
      <c r="D20" s="72" t="s">
        <v>149</v>
      </c>
      <c r="E20" s="73">
        <v>5760</v>
      </c>
      <c r="F20" s="74"/>
      <c r="G20" s="74"/>
      <c r="H20" s="74"/>
    </row>
    <row r="21">
      <c r="A21" s="75">
        <v>42835</v>
      </c>
      <c r="B21" s="74" t="s">
        <v>59</v>
      </c>
      <c r="C21" s="74" t="s">
        <v>60</v>
      </c>
      <c r="D21" s="72" t="s">
        <v>107</v>
      </c>
      <c r="E21" s="73">
        <v>29974.110000000001</v>
      </c>
      <c r="F21" s="74" t="s">
        <v>163</v>
      </c>
      <c r="G21" s="74" t="s">
        <v>164</v>
      </c>
      <c r="H21" s="74" t="s">
        <v>166</v>
      </c>
    </row>
    <row r="22">
      <c r="A22" s="75">
        <v>42870</v>
      </c>
      <c r="B22" s="74" t="s">
        <v>59</v>
      </c>
      <c r="C22" s="74" t="s">
        <v>60</v>
      </c>
      <c r="D22" s="72" t="s">
        <v>116</v>
      </c>
      <c r="E22" s="73">
        <v>29954.650000000001</v>
      </c>
      <c r="F22" s="74"/>
      <c r="G22" s="74"/>
      <c r="H22" s="74"/>
    </row>
    <row r="23">
      <c r="A23" s="75">
        <v>42755</v>
      </c>
      <c r="B23" s="74" t="s">
        <v>55</v>
      </c>
      <c r="C23" s="74" t="s">
        <v>60</v>
      </c>
      <c r="D23" s="72" t="s">
        <v>131</v>
      </c>
      <c r="E23" s="73">
        <v>30000</v>
      </c>
      <c r="F23" s="74" t="s">
        <v>163</v>
      </c>
      <c r="G23" s="74" t="s">
        <v>164</v>
      </c>
      <c r="H23" s="74" t="s">
        <v>175</v>
      </c>
    </row>
    <row r="24">
      <c r="A24" s="75">
        <v>42755</v>
      </c>
      <c r="B24" s="74" t="s">
        <v>55</v>
      </c>
      <c r="C24" s="74" t="s">
        <v>60</v>
      </c>
      <c r="D24" s="72" t="s">
        <v>105</v>
      </c>
      <c r="E24" s="73">
        <v>8100</v>
      </c>
      <c r="F24" s="74" t="s">
        <v>163</v>
      </c>
      <c r="G24" s="74" t="s">
        <v>164</v>
      </c>
      <c r="H24" s="74" t="s">
        <v>175</v>
      </c>
    </row>
    <row r="25">
      <c r="A25" s="75">
        <v>42758</v>
      </c>
      <c r="B25" s="74" t="s">
        <v>55</v>
      </c>
      <c r="C25" s="74" t="s">
        <v>60</v>
      </c>
      <c r="D25" s="72" t="s">
        <v>105</v>
      </c>
      <c r="E25" s="73">
        <v>8000</v>
      </c>
      <c r="F25" s="74" t="s">
        <v>163</v>
      </c>
      <c r="G25" s="74" t="s">
        <v>164</v>
      </c>
      <c r="H25" s="74" t="s">
        <v>167</v>
      </c>
    </row>
    <row r="26">
      <c r="A26" s="75">
        <v>42761</v>
      </c>
      <c r="B26" s="74" t="s">
        <v>55</v>
      </c>
      <c r="C26" s="74" t="s">
        <v>60</v>
      </c>
      <c r="D26" s="72" t="s">
        <v>105</v>
      </c>
      <c r="E26" s="73">
        <v>11246.83</v>
      </c>
      <c r="F26" s="74" t="s">
        <v>163</v>
      </c>
      <c r="G26" s="74" t="s">
        <v>164</v>
      </c>
      <c r="H26" s="74" t="s">
        <v>166</v>
      </c>
    </row>
    <row r="27">
      <c r="A27" s="75">
        <v>42761</v>
      </c>
      <c r="B27" s="74" t="s">
        <v>55</v>
      </c>
      <c r="C27" s="74" t="s">
        <v>60</v>
      </c>
      <c r="D27" s="72" t="s">
        <v>129</v>
      </c>
      <c r="E27" s="73">
        <v>30000</v>
      </c>
      <c r="F27" s="74" t="s">
        <v>163</v>
      </c>
      <c r="G27" s="74" t="s">
        <v>164</v>
      </c>
      <c r="H27" s="74" t="s">
        <v>165</v>
      </c>
    </row>
    <row r="28">
      <c r="A28" s="75">
        <v>42768</v>
      </c>
      <c r="B28" s="74" t="s">
        <v>55</v>
      </c>
      <c r="C28" s="74" t="s">
        <v>60</v>
      </c>
      <c r="D28" s="72" t="s">
        <v>130</v>
      </c>
      <c r="E28" s="73">
        <v>33500</v>
      </c>
      <c r="F28" s="74" t="s">
        <v>163</v>
      </c>
      <c r="G28" s="74" t="s">
        <v>164</v>
      </c>
      <c r="H28" s="74" t="s">
        <v>175</v>
      </c>
    </row>
    <row r="29">
      <c r="A29" s="75">
        <v>42779</v>
      </c>
      <c r="B29" s="74" t="s">
        <v>55</v>
      </c>
      <c r="C29" s="74" t="s">
        <v>60</v>
      </c>
      <c r="D29" s="72" t="s">
        <v>121</v>
      </c>
      <c r="E29" s="73">
        <v>29886.75</v>
      </c>
      <c r="F29" s="74" t="s">
        <v>163</v>
      </c>
      <c r="G29" s="74" t="s">
        <v>164</v>
      </c>
      <c r="H29" s="74" t="s">
        <v>175</v>
      </c>
    </row>
    <row r="30">
      <c r="A30" s="75">
        <v>42786</v>
      </c>
      <c r="B30" s="74" t="s">
        <v>55</v>
      </c>
      <c r="C30" s="74" t="s">
        <v>60</v>
      </c>
      <c r="D30" s="72" t="s">
        <v>123</v>
      </c>
      <c r="E30" s="73">
        <v>18928</v>
      </c>
      <c r="F30" s="74" t="s">
        <v>163</v>
      </c>
      <c r="G30" s="74" t="s">
        <v>164</v>
      </c>
      <c r="H30" s="74" t="s">
        <v>165</v>
      </c>
    </row>
    <row r="31">
      <c r="A31" s="75">
        <v>42786</v>
      </c>
      <c r="B31" s="74" t="s">
        <v>55</v>
      </c>
      <c r="C31" s="74" t="s">
        <v>60</v>
      </c>
      <c r="D31" s="72" t="s">
        <v>103</v>
      </c>
      <c r="E31" s="73">
        <v>12958.66</v>
      </c>
      <c r="F31" s="74" t="s">
        <v>163</v>
      </c>
      <c r="G31" s="74" t="s">
        <v>164</v>
      </c>
      <c r="H31" s="74" t="s">
        <v>165</v>
      </c>
    </row>
    <row r="32">
      <c r="A32" s="75">
        <v>42786</v>
      </c>
      <c r="B32" s="74" t="s">
        <v>55</v>
      </c>
      <c r="C32" s="74" t="s">
        <v>60</v>
      </c>
      <c r="D32" s="72" t="s">
        <v>122</v>
      </c>
      <c r="E32" s="73">
        <v>25730</v>
      </c>
      <c r="F32" s="74" t="s">
        <v>163</v>
      </c>
      <c r="G32" s="74" t="s">
        <v>164</v>
      </c>
      <c r="H32" s="74" t="s">
        <v>167</v>
      </c>
    </row>
    <row r="33">
      <c r="A33" s="75">
        <v>42786</v>
      </c>
      <c r="B33" s="74" t="s">
        <v>55</v>
      </c>
      <c r="C33" s="74" t="s">
        <v>60</v>
      </c>
      <c r="D33" s="72" t="s">
        <v>122</v>
      </c>
      <c r="E33" s="73">
        <v>20000</v>
      </c>
      <c r="F33" s="74" t="s">
        <v>163</v>
      </c>
      <c r="G33" s="74" t="s">
        <v>164</v>
      </c>
      <c r="H33" s="74" t="s">
        <v>175</v>
      </c>
    </row>
    <row r="34">
      <c r="A34" s="75">
        <v>42787</v>
      </c>
      <c r="B34" s="74" t="s">
        <v>55</v>
      </c>
      <c r="C34" s="74" t="s">
        <v>60</v>
      </c>
      <c r="D34" s="72" t="s">
        <v>85</v>
      </c>
      <c r="E34" s="73">
        <v>12250</v>
      </c>
      <c r="F34" s="74" t="s">
        <v>163</v>
      </c>
      <c r="G34" s="74" t="s">
        <v>164</v>
      </c>
      <c r="H34" s="74" t="s">
        <v>175</v>
      </c>
    </row>
    <row r="35">
      <c r="A35" s="75">
        <v>42790</v>
      </c>
      <c r="B35" s="74" t="s">
        <v>55</v>
      </c>
      <c r="C35" s="74" t="s">
        <v>60</v>
      </c>
      <c r="D35" s="72" t="s">
        <v>94</v>
      </c>
      <c r="E35" s="73">
        <v>15087</v>
      </c>
      <c r="F35" s="74"/>
      <c r="G35" s="74"/>
      <c r="H35" s="74"/>
    </row>
    <row r="36">
      <c r="A36" s="75">
        <v>42790</v>
      </c>
      <c r="B36" s="74" t="s">
        <v>55</v>
      </c>
      <c r="C36" s="74" t="s">
        <v>60</v>
      </c>
      <c r="D36" s="72" t="s">
        <v>138</v>
      </c>
      <c r="E36" s="73">
        <v>14500</v>
      </c>
      <c r="F36" s="74" t="s">
        <v>163</v>
      </c>
      <c r="G36" s="74" t="s">
        <v>164</v>
      </c>
      <c r="H36" s="74" t="s">
        <v>175</v>
      </c>
    </row>
    <row r="37">
      <c r="A37" s="75">
        <v>42790</v>
      </c>
      <c r="B37" s="74" t="s">
        <v>55</v>
      </c>
      <c r="C37" s="74" t="s">
        <v>60</v>
      </c>
      <c r="D37" s="72" t="s">
        <v>105</v>
      </c>
      <c r="E37" s="73">
        <v>30000</v>
      </c>
      <c r="F37" s="74" t="s">
        <v>163</v>
      </c>
      <c r="G37" s="74" t="s">
        <v>164</v>
      </c>
      <c r="H37" s="74" t="s">
        <v>165</v>
      </c>
    </row>
    <row r="38">
      <c r="A38" s="75">
        <v>42803</v>
      </c>
      <c r="B38" s="74" t="s">
        <v>55</v>
      </c>
      <c r="C38" s="74" t="s">
        <v>60</v>
      </c>
      <c r="D38" s="72" t="s">
        <v>75</v>
      </c>
      <c r="E38" s="73">
        <v>20325</v>
      </c>
      <c r="F38" s="74" t="s">
        <v>163</v>
      </c>
      <c r="G38" s="74" t="s">
        <v>164</v>
      </c>
      <c r="H38" s="74" t="s">
        <v>167</v>
      </c>
    </row>
    <row r="39">
      <c r="A39" s="75">
        <v>42807</v>
      </c>
      <c r="B39" s="74" t="s">
        <v>55</v>
      </c>
      <c r="C39" s="74" t="s">
        <v>60</v>
      </c>
      <c r="D39" s="72" t="s">
        <v>75</v>
      </c>
      <c r="E39" s="73">
        <v>25680</v>
      </c>
      <c r="F39" s="74" t="s">
        <v>163</v>
      </c>
      <c r="G39" s="74" t="s">
        <v>164</v>
      </c>
      <c r="H39" s="74" t="s">
        <v>175</v>
      </c>
    </row>
    <row r="40">
      <c r="A40" s="75">
        <v>42810</v>
      </c>
      <c r="B40" s="74" t="s">
        <v>55</v>
      </c>
      <c r="C40" s="74" t="s">
        <v>60</v>
      </c>
      <c r="D40" s="72" t="s">
        <v>105</v>
      </c>
      <c r="E40" s="73">
        <v>24019.900000000001</v>
      </c>
      <c r="F40" s="74" t="s">
        <v>163</v>
      </c>
      <c r="G40" s="74" t="s">
        <v>164</v>
      </c>
      <c r="H40" s="74" t="s">
        <v>165</v>
      </c>
    </row>
    <row r="41">
      <c r="A41" s="76">
        <v>42818</v>
      </c>
      <c r="B41" s="77" t="s">
        <v>55</v>
      </c>
      <c r="C41" s="77" t="s">
        <v>60</v>
      </c>
      <c r="D41" s="78" t="s">
        <v>107</v>
      </c>
      <c r="E41" s="73">
        <v>3900</v>
      </c>
      <c r="F41" s="77" t="s">
        <v>163</v>
      </c>
      <c r="G41" s="77" t="s">
        <v>164</v>
      </c>
      <c r="H41" s="77" t="s">
        <v>165</v>
      </c>
    </row>
    <row r="42">
      <c r="A42" s="75">
        <v>42818</v>
      </c>
      <c r="B42" s="74" t="s">
        <v>55</v>
      </c>
      <c r="C42" s="74" t="s">
        <v>60</v>
      </c>
      <c r="D42" s="72" t="s">
        <v>94</v>
      </c>
      <c r="E42" s="73">
        <v>17500</v>
      </c>
      <c r="F42" s="74" t="s">
        <v>163</v>
      </c>
      <c r="G42" s="74" t="s">
        <v>164</v>
      </c>
      <c r="H42" s="74" t="s">
        <v>170</v>
      </c>
    </row>
    <row r="43">
      <c r="A43" s="75">
        <v>42825</v>
      </c>
      <c r="B43" s="74" t="s">
        <v>55</v>
      </c>
      <c r="C43" s="74" t="s">
        <v>60</v>
      </c>
      <c r="D43" s="72" t="s">
        <v>168</v>
      </c>
      <c r="E43" s="73">
        <v>25000</v>
      </c>
      <c r="F43" s="74" t="s">
        <v>163</v>
      </c>
      <c r="G43" s="74" t="s">
        <v>164</v>
      </c>
      <c r="H43" s="74" t="s">
        <v>169</v>
      </c>
    </row>
    <row r="44">
      <c r="A44" s="75">
        <v>42825</v>
      </c>
      <c r="B44" s="74" t="s">
        <v>55</v>
      </c>
      <c r="C44" s="74" t="s">
        <v>60</v>
      </c>
      <c r="D44" s="72" t="s">
        <v>105</v>
      </c>
      <c r="E44" s="73">
        <v>15019.75</v>
      </c>
      <c r="F44" s="74" t="s">
        <v>163</v>
      </c>
      <c r="G44" s="74" t="s">
        <v>164</v>
      </c>
      <c r="H44" s="74" t="s">
        <v>175</v>
      </c>
    </row>
    <row r="45">
      <c r="A45" s="75">
        <v>42828</v>
      </c>
      <c r="B45" s="74" t="s">
        <v>55</v>
      </c>
      <c r="C45" s="74" t="s">
        <v>60</v>
      </c>
      <c r="D45" s="72" t="s">
        <v>75</v>
      </c>
      <c r="E45" s="73">
        <v>5700</v>
      </c>
      <c r="F45" s="74" t="s">
        <v>163</v>
      </c>
      <c r="G45" s="74" t="s">
        <v>164</v>
      </c>
      <c r="H45" s="74" t="s">
        <v>175</v>
      </c>
    </row>
    <row r="46">
      <c r="A46" s="75">
        <v>42832</v>
      </c>
      <c r="B46" s="74" t="s">
        <v>55</v>
      </c>
      <c r="C46" s="74" t="s">
        <v>60</v>
      </c>
      <c r="D46" s="72" t="s">
        <v>93</v>
      </c>
      <c r="E46" s="73">
        <v>8800.1200000000008</v>
      </c>
      <c r="F46" s="74" t="s">
        <v>163</v>
      </c>
      <c r="G46" s="74" t="s">
        <v>164</v>
      </c>
      <c r="H46" s="74" t="s">
        <v>175</v>
      </c>
    </row>
    <row r="47">
      <c r="A47" s="75">
        <v>42835</v>
      </c>
      <c r="B47" s="74" t="s">
        <v>55</v>
      </c>
      <c r="C47" s="74" t="s">
        <v>60</v>
      </c>
      <c r="D47" s="72" t="s">
        <v>74</v>
      </c>
      <c r="E47" s="73">
        <v>21451.75</v>
      </c>
      <c r="F47" s="74"/>
      <c r="G47" s="74"/>
      <c r="H47" s="74"/>
    </row>
    <row r="48">
      <c r="A48" s="75">
        <v>42837</v>
      </c>
      <c r="B48" s="74" t="s">
        <v>55</v>
      </c>
      <c r="C48" s="74" t="s">
        <v>60</v>
      </c>
      <c r="D48" s="72" t="s">
        <v>86</v>
      </c>
      <c r="E48" s="73">
        <v>9430.2000000000007</v>
      </c>
      <c r="F48" s="74" t="s">
        <v>163</v>
      </c>
      <c r="G48" s="74" t="s">
        <v>164</v>
      </c>
      <c r="H48" s="74" t="s">
        <v>175</v>
      </c>
    </row>
    <row r="49">
      <c r="A49" s="76">
        <v>42843</v>
      </c>
      <c r="B49" s="77" t="s">
        <v>55</v>
      </c>
      <c r="C49" s="77" t="s">
        <v>60</v>
      </c>
      <c r="D49" s="78" t="s">
        <v>74</v>
      </c>
      <c r="E49" s="73">
        <v>15000</v>
      </c>
      <c r="F49" s="77" t="s">
        <v>163</v>
      </c>
      <c r="G49" s="77" t="s">
        <v>164</v>
      </c>
      <c r="H49" s="77" t="s">
        <v>175</v>
      </c>
    </row>
    <row r="50">
      <c r="A50" s="75">
        <v>42849</v>
      </c>
      <c r="B50" s="74" t="s">
        <v>55</v>
      </c>
      <c r="C50" s="74" t="s">
        <v>60</v>
      </c>
      <c r="D50" s="72" t="s">
        <v>154</v>
      </c>
      <c r="E50" s="73">
        <v>4075.4699999999998</v>
      </c>
      <c r="F50" s="74" t="s">
        <v>163</v>
      </c>
      <c r="G50" s="74" t="s">
        <v>164</v>
      </c>
      <c r="H50" s="74" t="s">
        <v>175</v>
      </c>
    </row>
    <row r="51">
      <c r="A51" s="75">
        <v>42850</v>
      </c>
      <c r="B51" s="74" t="s">
        <v>55</v>
      </c>
      <c r="C51" s="74" t="s">
        <v>60</v>
      </c>
      <c r="D51" s="72" t="s">
        <v>144</v>
      </c>
      <c r="E51" s="73">
        <v>15356.639999999999</v>
      </c>
      <c r="F51" s="74" t="s">
        <v>163</v>
      </c>
      <c r="G51" s="74" t="s">
        <v>164</v>
      </c>
      <c r="H51" s="74" t="s">
        <v>169</v>
      </c>
    </row>
    <row r="52">
      <c r="A52" s="75">
        <v>42850</v>
      </c>
      <c r="B52" s="74" t="s">
        <v>55</v>
      </c>
      <c r="C52" s="74" t="s">
        <v>60</v>
      </c>
      <c r="D52" s="72" t="s">
        <v>86</v>
      </c>
      <c r="E52" s="73">
        <v>15500</v>
      </c>
      <c r="F52" s="74"/>
      <c r="G52" s="74"/>
      <c r="H52" s="74"/>
    </row>
    <row r="53">
      <c r="A53" s="75">
        <v>42863</v>
      </c>
      <c r="B53" s="74" t="s">
        <v>55</v>
      </c>
      <c r="C53" s="74" t="s">
        <v>60</v>
      </c>
      <c r="D53" s="72" t="s">
        <v>100</v>
      </c>
      <c r="E53" s="73">
        <v>13482</v>
      </c>
      <c r="F53" s="74"/>
      <c r="G53" s="74"/>
      <c r="H53" s="74"/>
    </row>
    <row r="54">
      <c r="A54" s="76">
        <v>42864</v>
      </c>
      <c r="B54" s="77" t="s">
        <v>55</v>
      </c>
      <c r="C54" s="77" t="s">
        <v>60</v>
      </c>
      <c r="D54" s="78" t="s">
        <v>142</v>
      </c>
      <c r="E54" s="73">
        <v>11000</v>
      </c>
      <c r="F54" s="77" t="s">
        <v>163</v>
      </c>
      <c r="G54" s="77" t="s">
        <v>164</v>
      </c>
      <c r="H54" s="77" t="s">
        <v>165</v>
      </c>
    </row>
    <row r="55">
      <c r="A55" s="75">
        <v>42866</v>
      </c>
      <c r="B55" s="74" t="s">
        <v>55</v>
      </c>
      <c r="C55" s="74" t="s">
        <v>60</v>
      </c>
      <c r="D55" s="72" t="s">
        <v>112</v>
      </c>
      <c r="E55" s="73">
        <v>8856.5400000000009</v>
      </c>
      <c r="F55" s="74" t="s">
        <v>163</v>
      </c>
      <c r="G55" s="74" t="s">
        <v>164</v>
      </c>
      <c r="H55" s="74" t="s">
        <v>175</v>
      </c>
    </row>
    <row r="56">
      <c r="A56" s="75">
        <v>42867</v>
      </c>
      <c r="B56" s="74" t="s">
        <v>55</v>
      </c>
      <c r="C56" s="74" t="s">
        <v>60</v>
      </c>
      <c r="D56" s="72" t="s">
        <v>105</v>
      </c>
      <c r="E56" s="73">
        <v>29957.189999999999</v>
      </c>
      <c r="F56" s="74" t="s">
        <v>163</v>
      </c>
      <c r="G56" s="74" t="s">
        <v>164</v>
      </c>
      <c r="H56" s="74" t="s">
        <v>175</v>
      </c>
    </row>
    <row r="57">
      <c r="A57" s="75">
        <v>42867</v>
      </c>
      <c r="B57" s="74" t="s">
        <v>55</v>
      </c>
      <c r="C57" s="74" t="s">
        <v>60</v>
      </c>
      <c r="D57" s="72" t="s">
        <v>105</v>
      </c>
      <c r="E57" s="73">
        <v>29967.630000000001</v>
      </c>
      <c r="F57" s="74"/>
      <c r="G57" s="74"/>
      <c r="H57" s="74"/>
    </row>
    <row r="58">
      <c r="A58" s="76">
        <v>42867</v>
      </c>
      <c r="B58" s="77" t="s">
        <v>55</v>
      </c>
      <c r="C58" s="77" t="s">
        <v>60</v>
      </c>
      <c r="D58" s="78" t="s">
        <v>117</v>
      </c>
      <c r="E58" s="73">
        <v>8630</v>
      </c>
      <c r="F58" s="77" t="s">
        <v>163</v>
      </c>
      <c r="G58" s="77" t="s">
        <v>164</v>
      </c>
      <c r="H58" s="77" t="s">
        <v>175</v>
      </c>
    </row>
    <row r="59">
      <c r="A59" s="75">
        <v>42885</v>
      </c>
      <c r="B59" s="74" t="s">
        <v>55</v>
      </c>
      <c r="C59" s="74" t="s">
        <v>60</v>
      </c>
      <c r="D59" s="72" t="s">
        <v>75</v>
      </c>
      <c r="E59" s="73">
        <v>5914.2799999999997</v>
      </c>
      <c r="F59" s="74"/>
      <c r="G59" s="74"/>
      <c r="H59" s="74"/>
    </row>
    <row r="60">
      <c r="A60" s="75">
        <v>42892</v>
      </c>
      <c r="B60" s="74" t="s">
        <v>55</v>
      </c>
      <c r="C60" s="74" t="s">
        <v>60</v>
      </c>
      <c r="D60" s="72" t="s">
        <v>75</v>
      </c>
      <c r="E60" s="73">
        <v>17468.25</v>
      </c>
      <c r="F60" s="74"/>
      <c r="G60" s="74"/>
      <c r="H60" s="74"/>
    </row>
    <row r="61">
      <c r="A61" s="76">
        <v>42894</v>
      </c>
      <c r="B61" s="77" t="s">
        <v>55</v>
      </c>
      <c r="C61" s="77" t="s">
        <v>60</v>
      </c>
      <c r="D61" s="78" t="s">
        <v>113</v>
      </c>
      <c r="E61" s="73">
        <v>16692</v>
      </c>
      <c r="F61" s="77" t="s">
        <v>163</v>
      </c>
      <c r="G61" s="77" t="s">
        <v>164</v>
      </c>
      <c r="H61" s="77" t="s">
        <v>167</v>
      </c>
    </row>
    <row r="62">
      <c r="A62" s="75">
        <v>42898</v>
      </c>
      <c r="B62" s="74" t="s">
        <v>55</v>
      </c>
      <c r="C62" s="74" t="s">
        <v>60</v>
      </c>
      <c r="D62" s="72" t="s">
        <v>75</v>
      </c>
      <c r="E62" s="73">
        <v>6200</v>
      </c>
      <c r="F62" s="74" t="s">
        <v>163</v>
      </c>
      <c r="G62" s="74" t="s">
        <v>164</v>
      </c>
      <c r="H62" s="74" t="s">
        <v>175</v>
      </c>
    </row>
    <row r="63">
      <c r="A63" s="75">
        <v>42898</v>
      </c>
      <c r="B63" s="74" t="s">
        <v>55</v>
      </c>
      <c r="C63" s="74" t="s">
        <v>60</v>
      </c>
      <c r="D63" s="72" t="s">
        <v>113</v>
      </c>
      <c r="E63" s="73">
        <v>6420</v>
      </c>
      <c r="F63" s="74" t="s">
        <v>163</v>
      </c>
      <c r="G63" s="74" t="s">
        <v>164</v>
      </c>
      <c r="H63" s="74" t="s">
        <v>170</v>
      </c>
    </row>
    <row r="64">
      <c r="A64" s="75">
        <v>42899</v>
      </c>
      <c r="B64" s="74" t="s">
        <v>55</v>
      </c>
      <c r="C64" s="74" t="s">
        <v>60</v>
      </c>
      <c r="D64" s="72" t="s">
        <v>74</v>
      </c>
      <c r="E64" s="73">
        <v>6480</v>
      </c>
      <c r="F64" s="74" t="s">
        <v>163</v>
      </c>
      <c r="G64" s="74" t="s">
        <v>164</v>
      </c>
      <c r="H64" s="74" t="s">
        <v>166</v>
      </c>
    </row>
    <row r="65">
      <c r="A65" s="75">
        <v>42908</v>
      </c>
      <c r="B65" s="74" t="s">
        <v>55</v>
      </c>
      <c r="C65" s="74" t="s">
        <v>60</v>
      </c>
      <c r="D65" s="72" t="s">
        <v>105</v>
      </c>
      <c r="E65" s="73">
        <v>28777.43</v>
      </c>
      <c r="F65" s="74"/>
      <c r="G65" s="74"/>
      <c r="H65" s="74"/>
    </row>
    <row r="66">
      <c r="A66" s="75">
        <v>42912</v>
      </c>
      <c r="B66" s="74" t="s">
        <v>55</v>
      </c>
      <c r="C66" s="74" t="s">
        <v>60</v>
      </c>
      <c r="D66" s="72" t="s">
        <v>75</v>
      </c>
      <c r="E66" s="73">
        <v>3150</v>
      </c>
      <c r="F66" s="74"/>
      <c r="G66" s="74"/>
      <c r="H66" s="74"/>
    </row>
    <row r="67">
      <c r="A67" s="75">
        <v>42921</v>
      </c>
      <c r="B67" s="74" t="s">
        <v>55</v>
      </c>
      <c r="C67" s="74" t="s">
        <v>60</v>
      </c>
      <c r="D67" s="72" t="s">
        <v>112</v>
      </c>
      <c r="E67" s="73">
        <v>27820.040000000001</v>
      </c>
      <c r="F67" s="74" t="s">
        <v>163</v>
      </c>
      <c r="G67" s="74" t="s">
        <v>164</v>
      </c>
      <c r="H67" s="74" t="s">
        <v>175</v>
      </c>
    </row>
    <row r="68">
      <c r="A68" s="75">
        <v>42921</v>
      </c>
      <c r="B68" s="74" t="s">
        <v>55</v>
      </c>
      <c r="C68" s="74" t="s">
        <v>60</v>
      </c>
      <c r="D68" s="72" t="s">
        <v>102</v>
      </c>
      <c r="E68" s="73">
        <v>26584.689999999999</v>
      </c>
      <c r="F68" s="74" t="s">
        <v>163</v>
      </c>
      <c r="G68" s="74" t="s">
        <v>164</v>
      </c>
      <c r="H68" s="74" t="s">
        <v>166</v>
      </c>
    </row>
    <row r="69">
      <c r="A69" s="75">
        <v>42927</v>
      </c>
      <c r="B69" s="74" t="s">
        <v>55</v>
      </c>
      <c r="C69" s="74" t="s">
        <v>60</v>
      </c>
      <c r="D69" s="72" t="s">
        <v>95</v>
      </c>
      <c r="E69" s="73">
        <v>4571.04</v>
      </c>
      <c r="F69" s="74"/>
      <c r="G69" s="74"/>
      <c r="H69" s="74"/>
    </row>
    <row r="70">
      <c r="A70" s="75">
        <v>42929</v>
      </c>
      <c r="B70" s="74" t="s">
        <v>55</v>
      </c>
      <c r="C70" s="74" t="s">
        <v>60</v>
      </c>
      <c r="D70" s="72" t="s">
        <v>113</v>
      </c>
      <c r="E70" s="73">
        <v>28862.84</v>
      </c>
      <c r="F70" s="74" t="s">
        <v>163</v>
      </c>
      <c r="G70" s="74" t="s">
        <v>164</v>
      </c>
      <c r="H70" s="74" t="s">
        <v>166</v>
      </c>
    </row>
    <row r="71">
      <c r="A71" s="75">
        <v>42933</v>
      </c>
      <c r="B71" s="74" t="s">
        <v>55</v>
      </c>
      <c r="C71" s="74" t="s">
        <v>60</v>
      </c>
      <c r="D71" s="72" t="s">
        <v>99</v>
      </c>
      <c r="E71" s="73">
        <v>4705.8599999999997</v>
      </c>
      <c r="F71" s="74"/>
      <c r="G71" s="74"/>
      <c r="H71" s="74"/>
    </row>
    <row r="72">
      <c r="A72" s="75">
        <v>42936</v>
      </c>
      <c r="B72" s="74" t="s">
        <v>55</v>
      </c>
      <c r="C72" s="74" t="s">
        <v>60</v>
      </c>
      <c r="D72" s="72" t="s">
        <v>154</v>
      </c>
      <c r="E72" s="73">
        <v>13054</v>
      </c>
      <c r="F72" s="74"/>
      <c r="G72" s="74"/>
      <c r="H72" s="74"/>
    </row>
    <row r="73">
      <c r="A73" s="75">
        <v>42937</v>
      </c>
      <c r="B73" s="74" t="s">
        <v>55</v>
      </c>
      <c r="C73" s="74" t="s">
        <v>60</v>
      </c>
      <c r="D73" s="72" t="s">
        <v>112</v>
      </c>
      <c r="E73" s="73">
        <v>17141</v>
      </c>
      <c r="F73" s="74"/>
      <c r="G73" s="74"/>
      <c r="H73" s="74"/>
    </row>
    <row r="74">
      <c r="A74" s="75">
        <v>42937</v>
      </c>
      <c r="B74" s="74" t="s">
        <v>55</v>
      </c>
      <c r="C74" s="74" t="s">
        <v>60</v>
      </c>
      <c r="D74" s="72" t="s">
        <v>97</v>
      </c>
      <c r="E74" s="73">
        <v>15000</v>
      </c>
      <c r="F74" s="74"/>
      <c r="G74" s="74"/>
      <c r="H74" s="74"/>
    </row>
    <row r="75">
      <c r="A75" s="75">
        <v>42942</v>
      </c>
      <c r="B75" s="74" t="s">
        <v>55</v>
      </c>
      <c r="C75" s="74" t="s">
        <v>60</v>
      </c>
      <c r="D75" s="72" t="s">
        <v>113</v>
      </c>
      <c r="E75" s="73">
        <v>6420</v>
      </c>
      <c r="F75" s="74"/>
      <c r="G75" s="74"/>
      <c r="H75" s="74"/>
    </row>
    <row r="76">
      <c r="A76" s="75">
        <v>42942</v>
      </c>
      <c r="B76" s="74" t="s">
        <v>55</v>
      </c>
      <c r="C76" s="74" t="s">
        <v>60</v>
      </c>
      <c r="D76" s="72" t="s">
        <v>101</v>
      </c>
      <c r="E76" s="73">
        <v>3701.6700000000001</v>
      </c>
      <c r="F76" s="74"/>
      <c r="G76" s="74"/>
      <c r="H76" s="74"/>
    </row>
    <row r="77">
      <c r="A77" s="75">
        <v>42950</v>
      </c>
      <c r="B77" s="74" t="s">
        <v>55</v>
      </c>
      <c r="C77" s="74" t="s">
        <v>60</v>
      </c>
      <c r="D77" s="72" t="s">
        <v>95</v>
      </c>
      <c r="E77" s="73">
        <v>14175</v>
      </c>
      <c r="F77" s="74"/>
      <c r="G77" s="74"/>
      <c r="H77" s="74"/>
    </row>
    <row r="78">
      <c r="A78" s="75">
        <v>42956</v>
      </c>
      <c r="B78" s="74" t="s">
        <v>55</v>
      </c>
      <c r="C78" s="74" t="s">
        <v>60</v>
      </c>
      <c r="D78" s="72" t="s">
        <v>95</v>
      </c>
      <c r="E78" s="73">
        <v>3530</v>
      </c>
      <c r="F78" s="74"/>
      <c r="G78" s="74"/>
      <c r="H78" s="74"/>
    </row>
    <row r="79">
      <c r="A79" s="75">
        <v>42958</v>
      </c>
      <c r="B79" s="74" t="s">
        <v>55</v>
      </c>
      <c r="C79" s="74" t="s">
        <v>60</v>
      </c>
      <c r="D79" s="72" t="s">
        <v>69</v>
      </c>
      <c r="E79" s="73">
        <v>12000</v>
      </c>
      <c r="F79" s="74"/>
      <c r="G79" s="74"/>
      <c r="H79" s="74"/>
    </row>
    <row r="80">
      <c r="A80" s="75">
        <v>42963</v>
      </c>
      <c r="B80" s="74" t="s">
        <v>55</v>
      </c>
      <c r="C80" s="74" t="s">
        <v>60</v>
      </c>
      <c r="D80" s="72" t="s">
        <v>112</v>
      </c>
      <c r="E80" s="73">
        <v>10362.950000000001</v>
      </c>
      <c r="F80" s="74"/>
      <c r="G80" s="74"/>
      <c r="H80" s="74"/>
    </row>
    <row r="81">
      <c r="A81" s="75">
        <v>42965</v>
      </c>
      <c r="B81" s="74" t="s">
        <v>55</v>
      </c>
      <c r="C81" s="74" t="s">
        <v>60</v>
      </c>
      <c r="D81" s="72" t="s">
        <v>115</v>
      </c>
      <c r="E81" s="73">
        <v>20398.48</v>
      </c>
      <c r="F81" s="74"/>
      <c r="G81" s="74"/>
      <c r="H81" s="74"/>
    </row>
    <row r="82">
      <c r="A82" s="75">
        <v>42965</v>
      </c>
      <c r="B82" s="74" t="s">
        <v>55</v>
      </c>
      <c r="C82" s="74" t="s">
        <v>60</v>
      </c>
      <c r="D82" s="72" t="s">
        <v>112</v>
      </c>
      <c r="E82" s="73">
        <v>16800</v>
      </c>
      <c r="F82" s="74" t="s">
        <v>163</v>
      </c>
      <c r="G82" s="74" t="s">
        <v>164</v>
      </c>
      <c r="H82" s="74" t="s">
        <v>170</v>
      </c>
    </row>
    <row r="83">
      <c r="A83" s="75">
        <v>42969</v>
      </c>
      <c r="B83" s="74" t="s">
        <v>55</v>
      </c>
      <c r="C83" s="74" t="s">
        <v>60</v>
      </c>
      <c r="D83" s="72" t="s">
        <v>87</v>
      </c>
      <c r="E83" s="73">
        <v>7490</v>
      </c>
      <c r="F83" s="74"/>
      <c r="G83" s="74"/>
      <c r="H83" s="74"/>
    </row>
    <row r="84">
      <c r="A84" s="75">
        <v>42969</v>
      </c>
      <c r="B84" s="74" t="s">
        <v>55</v>
      </c>
      <c r="C84" s="74" t="s">
        <v>60</v>
      </c>
      <c r="D84" s="72" t="s">
        <v>71</v>
      </c>
      <c r="E84" s="73">
        <v>13800</v>
      </c>
      <c r="F84" s="74"/>
      <c r="G84" s="74"/>
      <c r="H84" s="74"/>
    </row>
    <row r="85">
      <c r="A85" s="75">
        <v>42970</v>
      </c>
      <c r="B85" s="74" t="s">
        <v>55</v>
      </c>
      <c r="C85" s="74" t="s">
        <v>60</v>
      </c>
      <c r="D85" s="72" t="s">
        <v>105</v>
      </c>
      <c r="E85" s="73">
        <v>9737</v>
      </c>
      <c r="F85" s="74"/>
      <c r="G85" s="74"/>
      <c r="H85" s="74"/>
    </row>
    <row r="86">
      <c r="A86" s="75">
        <v>42977</v>
      </c>
      <c r="B86" s="74" t="s">
        <v>55</v>
      </c>
      <c r="C86" s="74" t="s">
        <v>60</v>
      </c>
      <c r="D86" s="72" t="s">
        <v>112</v>
      </c>
      <c r="E86" s="73">
        <v>13987.25</v>
      </c>
      <c r="F86" s="74"/>
      <c r="G86" s="74"/>
      <c r="H86" s="74"/>
    </row>
    <row r="87">
      <c r="A87" s="82">
        <v>42982</v>
      </c>
      <c r="B87" s="74" t="s">
        <v>55</v>
      </c>
      <c r="C87" s="74" t="s">
        <v>60</v>
      </c>
      <c r="D87" s="72" t="s">
        <v>65</v>
      </c>
      <c r="E87" s="73">
        <v>5029</v>
      </c>
      <c r="F87" s="74"/>
      <c r="G87" s="74"/>
      <c r="H87" s="74"/>
    </row>
    <row r="88">
      <c r="A88" s="82">
        <v>42986</v>
      </c>
      <c r="B88" s="74" t="s">
        <v>55</v>
      </c>
      <c r="C88" s="74" t="s">
        <v>60</v>
      </c>
      <c r="D88" s="72" t="s">
        <v>146</v>
      </c>
      <c r="E88" s="73">
        <v>14800</v>
      </c>
      <c r="F88" s="74"/>
      <c r="G88" s="74"/>
      <c r="H88" s="74"/>
    </row>
    <row r="89">
      <c r="A89" s="82">
        <v>42989</v>
      </c>
      <c r="B89" s="74" t="s">
        <v>55</v>
      </c>
      <c r="C89" s="74" t="s">
        <v>60</v>
      </c>
      <c r="D89" s="72" t="s">
        <v>125</v>
      </c>
      <c r="E89" s="73">
        <v>20000</v>
      </c>
      <c r="F89" s="74"/>
      <c r="G89" s="74"/>
      <c r="H89" s="74"/>
    </row>
    <row r="90">
      <c r="A90" s="82">
        <v>42991</v>
      </c>
      <c r="B90" s="74" t="s">
        <v>55</v>
      </c>
      <c r="C90" s="74" t="s">
        <v>60</v>
      </c>
      <c r="D90" s="72" t="s">
        <v>74</v>
      </c>
      <c r="E90" s="73">
        <v>24400</v>
      </c>
      <c r="F90" s="74"/>
      <c r="G90" s="74"/>
      <c r="H90" s="74"/>
    </row>
    <row r="91">
      <c r="A91" s="82">
        <v>42993</v>
      </c>
      <c r="B91" s="74" t="s">
        <v>55</v>
      </c>
      <c r="C91" s="74" t="s">
        <v>60</v>
      </c>
      <c r="D91" s="72" t="s">
        <v>105</v>
      </c>
      <c r="E91" s="73">
        <v>28239.98</v>
      </c>
      <c r="F91" s="74"/>
      <c r="G91" s="74"/>
      <c r="H91" s="74"/>
    </row>
    <row r="92">
      <c r="A92" s="82">
        <v>42998</v>
      </c>
      <c r="B92" s="74" t="s">
        <v>55</v>
      </c>
      <c r="C92" s="74" t="s">
        <v>60</v>
      </c>
      <c r="D92" s="72" t="s">
        <v>112</v>
      </c>
      <c r="E92" s="73">
        <v>29840.16</v>
      </c>
      <c r="F92" s="74" t="s">
        <v>163</v>
      </c>
      <c r="G92" s="74" t="s">
        <v>164</v>
      </c>
      <c r="H92" s="74" t="s">
        <v>170</v>
      </c>
    </row>
    <row r="93">
      <c r="A93" s="82">
        <v>42999</v>
      </c>
      <c r="B93" s="74" t="s">
        <v>55</v>
      </c>
      <c r="C93" s="74" t="s">
        <v>60</v>
      </c>
      <c r="D93" s="72" t="s">
        <v>65</v>
      </c>
      <c r="E93" s="73">
        <v>28890</v>
      </c>
      <c r="F93" s="74"/>
      <c r="G93" s="74"/>
      <c r="H93" s="74"/>
    </row>
    <row r="94">
      <c r="A94" s="82">
        <v>43000</v>
      </c>
      <c r="B94" s="74" t="s">
        <v>55</v>
      </c>
      <c r="C94" s="74" t="s">
        <v>60</v>
      </c>
      <c r="D94" s="72" t="s">
        <v>142</v>
      </c>
      <c r="E94" s="73">
        <v>11649.09</v>
      </c>
      <c r="F94" s="74"/>
      <c r="G94" s="74"/>
      <c r="H94" s="74"/>
    </row>
    <row r="95">
      <c r="A95" s="82">
        <v>43005</v>
      </c>
      <c r="B95" s="74" t="s">
        <v>55</v>
      </c>
      <c r="C95" s="74" t="s">
        <v>60</v>
      </c>
      <c r="D95" s="72" t="s">
        <v>72</v>
      </c>
      <c r="E95" s="73">
        <v>20865</v>
      </c>
      <c r="F95" s="74"/>
      <c r="G95" s="74"/>
      <c r="H95" s="74"/>
    </row>
    <row r="96">
      <c r="A96" s="82">
        <v>43005</v>
      </c>
      <c r="B96" s="74" t="s">
        <v>55</v>
      </c>
      <c r="C96" s="74" t="s">
        <v>60</v>
      </c>
      <c r="D96" s="72" t="s">
        <v>65</v>
      </c>
      <c r="E96" s="73">
        <v>22480</v>
      </c>
      <c r="F96" s="89"/>
      <c r="G96" s="89"/>
      <c r="H96" s="89"/>
    </row>
    <row r="97">
      <c r="A97" s="82">
        <v>43006</v>
      </c>
      <c r="B97" s="74" t="s">
        <v>55</v>
      </c>
      <c r="C97" s="74" t="s">
        <v>60</v>
      </c>
      <c r="D97" s="72" t="s">
        <v>74</v>
      </c>
      <c r="E97" s="73">
        <v>29990</v>
      </c>
      <c r="F97" s="89"/>
      <c r="G97" s="89"/>
      <c r="H97" s="89"/>
    </row>
    <row r="98">
      <c r="A98" s="82">
        <v>43010</v>
      </c>
      <c r="B98" s="74" t="s">
        <v>55</v>
      </c>
      <c r="C98" s="74" t="s">
        <v>60</v>
      </c>
      <c r="D98" s="72" t="s">
        <v>74</v>
      </c>
      <c r="E98" s="73">
        <v>4492.5</v>
      </c>
      <c r="F98" s="89"/>
      <c r="G98" s="89"/>
      <c r="H98" s="89"/>
    </row>
    <row r="99">
      <c r="A99" s="83">
        <v>43014</v>
      </c>
      <c r="B99" s="84" t="s">
        <v>55</v>
      </c>
      <c r="C99" s="84" t="s">
        <v>60</v>
      </c>
      <c r="D99" s="85" t="s">
        <v>92</v>
      </c>
      <c r="E99" s="73">
        <v>9451</v>
      </c>
      <c r="F99" s="86"/>
      <c r="G99" s="86"/>
      <c r="H99" s="86"/>
    </row>
    <row r="100">
      <c r="A100" s="83">
        <v>43017</v>
      </c>
      <c r="B100" s="84" t="s">
        <v>55</v>
      </c>
      <c r="C100" s="84" t="s">
        <v>60</v>
      </c>
      <c r="D100" s="90" t="s">
        <v>65</v>
      </c>
      <c r="E100" s="73">
        <v>3366.2199999999998</v>
      </c>
      <c r="F100" s="86"/>
      <c r="G100" s="86"/>
      <c r="H100" s="86"/>
    </row>
    <row r="101">
      <c r="A101" s="83">
        <v>43018</v>
      </c>
      <c r="B101" s="84" t="s">
        <v>55</v>
      </c>
      <c r="C101" s="84" t="s">
        <v>60</v>
      </c>
      <c r="D101" s="85" t="s">
        <v>137</v>
      </c>
      <c r="E101" s="73">
        <v>24826.98</v>
      </c>
      <c r="F101" s="86"/>
      <c r="G101" s="86"/>
      <c r="H101" s="86"/>
    </row>
    <row r="102">
      <c r="A102" s="83">
        <v>43021</v>
      </c>
      <c r="B102" s="84" t="s">
        <v>55</v>
      </c>
      <c r="C102" s="84" t="s">
        <v>60</v>
      </c>
      <c r="D102" s="85" t="s">
        <v>119</v>
      </c>
      <c r="E102" s="73">
        <v>19999.41</v>
      </c>
      <c r="F102" s="86"/>
      <c r="G102" s="86"/>
      <c r="H102" s="86"/>
    </row>
    <row r="103">
      <c r="A103" s="83">
        <v>43026</v>
      </c>
      <c r="B103" s="84" t="s">
        <v>55</v>
      </c>
      <c r="C103" s="84" t="s">
        <v>60</v>
      </c>
      <c r="D103" s="85" t="s">
        <v>86</v>
      </c>
      <c r="E103" s="73">
        <v>13910</v>
      </c>
      <c r="F103" s="86"/>
      <c r="G103" s="86"/>
      <c r="H103" s="86"/>
    </row>
    <row r="104">
      <c r="A104" s="83">
        <v>43028</v>
      </c>
      <c r="B104" s="84" t="s">
        <v>55</v>
      </c>
      <c r="C104" s="84" t="s">
        <v>60</v>
      </c>
      <c r="D104" s="85" t="s">
        <v>177</v>
      </c>
      <c r="E104" s="73">
        <v>30000</v>
      </c>
      <c r="F104" s="86"/>
      <c r="G104" s="86"/>
      <c r="H104" s="86"/>
    </row>
    <row r="105">
      <c r="A105" s="83">
        <v>43031</v>
      </c>
      <c r="B105" s="84" t="s">
        <v>55</v>
      </c>
      <c r="C105" s="84" t="s">
        <v>60</v>
      </c>
      <c r="D105" s="85" t="s">
        <v>133</v>
      </c>
      <c r="E105" s="73">
        <v>29999.860000000001</v>
      </c>
      <c r="F105" s="86"/>
      <c r="G105" s="86"/>
      <c r="H105" s="86"/>
    </row>
    <row r="106">
      <c r="A106" s="83">
        <v>43052</v>
      </c>
      <c r="B106" s="84" t="s">
        <v>55</v>
      </c>
      <c r="C106" s="84" t="s">
        <v>60</v>
      </c>
      <c r="D106" s="85" t="s">
        <v>89</v>
      </c>
      <c r="E106" s="73">
        <v>29954.009999999998</v>
      </c>
      <c r="F106" s="86"/>
      <c r="G106" s="86"/>
      <c r="H106" s="86"/>
    </row>
    <row r="107">
      <c r="A107" s="83">
        <v>43062</v>
      </c>
      <c r="B107" s="84" t="s">
        <v>55</v>
      </c>
      <c r="C107" s="84" t="s">
        <v>60</v>
      </c>
      <c r="D107" s="85" t="s">
        <v>86</v>
      </c>
      <c r="E107" s="73">
        <v>29501.990000000002</v>
      </c>
      <c r="F107" s="86"/>
      <c r="G107" s="86"/>
      <c r="H107" s="86"/>
    </row>
    <row r="108">
      <c r="A108" s="83">
        <v>43066</v>
      </c>
      <c r="B108" s="84" t="s">
        <v>55</v>
      </c>
      <c r="C108" s="84" t="s">
        <v>60</v>
      </c>
      <c r="D108" s="85" t="s">
        <v>86</v>
      </c>
      <c r="E108" s="73">
        <v>17146.75</v>
      </c>
      <c r="F108" s="86"/>
      <c r="G108" s="86"/>
      <c r="H108" s="86"/>
    </row>
    <row r="109">
      <c r="A109" s="83">
        <v>43014</v>
      </c>
      <c r="B109" s="84" t="s">
        <v>55</v>
      </c>
      <c r="C109" s="84" t="s">
        <v>143</v>
      </c>
      <c r="D109" s="85" t="s">
        <v>142</v>
      </c>
      <c r="E109" s="73">
        <v>7167.6300000000001</v>
      </c>
      <c r="F109" s="86"/>
      <c r="G109" s="86"/>
      <c r="H109" s="86"/>
    </row>
    <row r="110">
      <c r="A110" s="83"/>
      <c r="B110" s="84"/>
      <c r="C110" s="95">
        <v>93</v>
      </c>
      <c r="D110" s="85"/>
      <c r="E110" s="81">
        <f>SUM(E17:E109)</f>
        <v>1565721.7499999998</v>
      </c>
      <c r="F110" s="86"/>
      <c r="G110" s="86"/>
      <c r="H110" s="86"/>
    </row>
    <row r="111">
      <c r="A111" s="75">
        <v>42772</v>
      </c>
      <c r="B111" s="74" t="s">
        <v>59</v>
      </c>
      <c r="C111" s="74" t="s">
        <v>56</v>
      </c>
      <c r="D111" s="72" t="s">
        <v>83</v>
      </c>
      <c r="E111" s="73">
        <v>27010434</v>
      </c>
      <c r="F111" s="74" t="s">
        <v>163</v>
      </c>
      <c r="G111" s="74" t="s">
        <v>164</v>
      </c>
      <c r="H111" s="74" t="s">
        <v>174</v>
      </c>
    </row>
    <row r="112">
      <c r="A112" s="75">
        <v>42772</v>
      </c>
      <c r="B112" s="74" t="s">
        <v>59</v>
      </c>
      <c r="C112" s="74" t="s">
        <v>56</v>
      </c>
      <c r="D112" s="72" t="s">
        <v>83</v>
      </c>
      <c r="E112" s="73">
        <v>27010434</v>
      </c>
      <c r="F112" s="74" t="s">
        <v>163</v>
      </c>
      <c r="G112" s="74" t="s">
        <v>164</v>
      </c>
      <c r="H112" s="74" t="s">
        <v>174</v>
      </c>
    </row>
    <row r="113">
      <c r="A113" s="75">
        <v>42745</v>
      </c>
      <c r="B113" s="74" t="s">
        <v>55</v>
      </c>
      <c r="C113" s="74" t="s">
        <v>56</v>
      </c>
      <c r="D113" s="72" t="s">
        <v>113</v>
      </c>
      <c r="E113" s="73">
        <v>963000</v>
      </c>
      <c r="F113" s="74" t="s">
        <v>163</v>
      </c>
      <c r="G113" s="74" t="s">
        <v>164</v>
      </c>
      <c r="H113" s="74" t="s">
        <v>175</v>
      </c>
    </row>
    <row r="114">
      <c r="A114" s="75">
        <v>42746</v>
      </c>
      <c r="B114" s="74" t="s">
        <v>55</v>
      </c>
      <c r="C114" s="74" t="s">
        <v>56</v>
      </c>
      <c r="D114" s="72" t="s">
        <v>113</v>
      </c>
      <c r="E114" s="73">
        <v>963000</v>
      </c>
      <c r="F114" s="74" t="s">
        <v>163</v>
      </c>
      <c r="G114" s="74" t="s">
        <v>164</v>
      </c>
      <c r="H114" s="74" t="s">
        <v>175</v>
      </c>
    </row>
    <row r="115">
      <c r="A115" s="75">
        <v>42755</v>
      </c>
      <c r="B115" s="74" t="s">
        <v>55</v>
      </c>
      <c r="C115" s="74" t="s">
        <v>56</v>
      </c>
      <c r="D115" s="72" t="s">
        <v>94</v>
      </c>
      <c r="E115" s="73">
        <v>73252.199999999997</v>
      </c>
      <c r="F115" s="74"/>
      <c r="G115" s="74"/>
      <c r="H115" s="74"/>
    </row>
    <row r="116">
      <c r="A116" s="75">
        <v>42768</v>
      </c>
      <c r="B116" s="74" t="s">
        <v>55</v>
      </c>
      <c r="C116" s="74" t="s">
        <v>56</v>
      </c>
      <c r="D116" s="72" t="s">
        <v>112</v>
      </c>
      <c r="E116" s="73">
        <v>177063.60000000001</v>
      </c>
      <c r="F116" s="74" t="s">
        <v>163</v>
      </c>
      <c r="G116" s="74" t="s">
        <v>164</v>
      </c>
      <c r="H116" s="74" t="s">
        <v>175</v>
      </c>
    </row>
    <row r="117">
      <c r="A117" s="75">
        <v>42787</v>
      </c>
      <c r="B117" s="74" t="s">
        <v>55</v>
      </c>
      <c r="C117" s="74" t="s">
        <v>56</v>
      </c>
      <c r="D117" s="72" t="s">
        <v>86</v>
      </c>
      <c r="E117" s="73">
        <v>921046.21999999997</v>
      </c>
      <c r="F117" s="74" t="s">
        <v>163</v>
      </c>
      <c r="G117" s="74" t="s">
        <v>164</v>
      </c>
      <c r="H117" s="74" t="s">
        <v>175</v>
      </c>
    </row>
    <row r="118">
      <c r="A118" s="75">
        <v>42837</v>
      </c>
      <c r="B118" s="74" t="s">
        <v>55</v>
      </c>
      <c r="C118" s="74" t="s">
        <v>56</v>
      </c>
      <c r="D118" s="72" t="s">
        <v>58</v>
      </c>
      <c r="E118" s="73">
        <v>33384</v>
      </c>
      <c r="F118" s="74" t="s">
        <v>163</v>
      </c>
      <c r="G118" s="74" t="s">
        <v>164</v>
      </c>
      <c r="H118" s="74" t="s">
        <v>165</v>
      </c>
    </row>
    <row r="119">
      <c r="A119" s="75">
        <v>42888</v>
      </c>
      <c r="B119" s="74" t="s">
        <v>55</v>
      </c>
      <c r="C119" s="74" t="s">
        <v>56</v>
      </c>
      <c r="D119" s="72" t="s">
        <v>114</v>
      </c>
      <c r="E119" s="73">
        <v>507452.59000000003</v>
      </c>
      <c r="F119" s="74"/>
      <c r="G119" s="74"/>
      <c r="H119" s="74"/>
    </row>
    <row r="120">
      <c r="A120" s="83">
        <v>43018</v>
      </c>
      <c r="B120" s="84" t="s">
        <v>55</v>
      </c>
      <c r="C120" s="84" t="s">
        <v>56</v>
      </c>
      <c r="D120" s="85" t="s">
        <v>57</v>
      </c>
      <c r="E120" s="73">
        <v>185000</v>
      </c>
      <c r="F120" s="86"/>
      <c r="G120" s="86"/>
      <c r="H120" s="86"/>
    </row>
    <row r="121">
      <c r="A121" s="83"/>
      <c r="B121" s="84"/>
      <c r="C121" s="95">
        <v>10</v>
      </c>
      <c r="D121" s="96"/>
      <c r="E121" s="81">
        <f>SUM(E111:E120)</f>
        <v>57844066.610000007</v>
      </c>
      <c r="F121" s="86"/>
      <c r="G121" s="86"/>
      <c r="H121" s="86"/>
    </row>
    <row r="122">
      <c r="A122" s="75">
        <v>42767</v>
      </c>
      <c r="B122" s="74" t="s">
        <v>59</v>
      </c>
      <c r="C122" s="74" t="s">
        <v>64</v>
      </c>
      <c r="D122" s="72" t="s">
        <v>120</v>
      </c>
      <c r="E122" s="73">
        <v>55908.019999999997</v>
      </c>
      <c r="F122" s="74" t="s">
        <v>163</v>
      </c>
      <c r="G122" s="74" t="s">
        <v>164</v>
      </c>
      <c r="H122" s="74" t="s">
        <v>165</v>
      </c>
    </row>
    <row r="123">
      <c r="A123" s="75">
        <v>42816</v>
      </c>
      <c r="B123" s="74" t="s">
        <v>59</v>
      </c>
      <c r="C123" s="74" t="s">
        <v>64</v>
      </c>
      <c r="D123" s="72" t="s">
        <v>101</v>
      </c>
      <c r="E123" s="73">
        <v>30049.990000000002</v>
      </c>
      <c r="F123" s="74"/>
      <c r="G123" s="74"/>
      <c r="H123" s="74"/>
    </row>
    <row r="124">
      <c r="A124" s="75">
        <v>42817</v>
      </c>
      <c r="B124" s="74" t="s">
        <v>59</v>
      </c>
      <c r="C124" s="74" t="s">
        <v>64</v>
      </c>
      <c r="D124" s="72" t="s">
        <v>86</v>
      </c>
      <c r="E124" s="73">
        <v>4962042.54</v>
      </c>
      <c r="F124" s="74" t="s">
        <v>163</v>
      </c>
      <c r="G124" s="74" t="s">
        <v>164</v>
      </c>
      <c r="H124" s="74" t="s">
        <v>170</v>
      </c>
    </row>
    <row r="125">
      <c r="A125" s="75">
        <v>42817</v>
      </c>
      <c r="B125" s="74" t="s">
        <v>59</v>
      </c>
      <c r="C125" s="74" t="s">
        <v>64</v>
      </c>
      <c r="D125" s="72" t="s">
        <v>86</v>
      </c>
      <c r="E125" s="73">
        <v>9998203.8699999992</v>
      </c>
      <c r="F125" s="74" t="s">
        <v>163</v>
      </c>
      <c r="G125" s="74" t="s">
        <v>164</v>
      </c>
      <c r="H125" s="74" t="s">
        <v>170</v>
      </c>
    </row>
    <row r="126">
      <c r="A126" s="75">
        <v>42863</v>
      </c>
      <c r="B126" s="74" t="s">
        <v>59</v>
      </c>
      <c r="C126" s="74" t="s">
        <v>64</v>
      </c>
      <c r="D126" s="72" t="s">
        <v>74</v>
      </c>
      <c r="E126" s="73">
        <v>6450</v>
      </c>
      <c r="F126" s="74" t="s">
        <v>163</v>
      </c>
      <c r="G126" s="74" t="s">
        <v>164</v>
      </c>
      <c r="H126" s="74" t="s">
        <v>171</v>
      </c>
    </row>
    <row r="127">
      <c r="A127" s="75">
        <v>42915</v>
      </c>
      <c r="B127" s="74" t="s">
        <v>59</v>
      </c>
      <c r="C127" s="74" t="s">
        <v>64</v>
      </c>
      <c r="D127" s="72" t="s">
        <v>94</v>
      </c>
      <c r="E127" s="73">
        <v>56175</v>
      </c>
      <c r="F127" s="74"/>
      <c r="G127" s="74"/>
      <c r="H127" s="74"/>
    </row>
    <row r="128">
      <c r="A128" s="75">
        <v>42963</v>
      </c>
      <c r="B128" s="74" t="s">
        <v>59</v>
      </c>
      <c r="C128" s="74" t="s">
        <v>64</v>
      </c>
      <c r="D128" s="72" t="s">
        <v>63</v>
      </c>
      <c r="E128" s="73">
        <v>150000</v>
      </c>
      <c r="F128" s="74"/>
      <c r="G128" s="74"/>
      <c r="H128" s="74"/>
    </row>
    <row r="129">
      <c r="A129" s="82">
        <v>42993</v>
      </c>
      <c r="B129" s="74" t="s">
        <v>59</v>
      </c>
      <c r="C129" s="74" t="s">
        <v>64</v>
      </c>
      <c r="D129" s="72" t="s">
        <v>76</v>
      </c>
      <c r="E129" s="73">
        <v>32000</v>
      </c>
      <c r="F129" s="74"/>
      <c r="G129" s="74"/>
      <c r="H129" s="74"/>
    </row>
    <row r="130">
      <c r="A130" s="75">
        <v>42738</v>
      </c>
      <c r="B130" s="74" t="s">
        <v>55</v>
      </c>
      <c r="C130" s="74" t="s">
        <v>64</v>
      </c>
      <c r="D130" s="72" t="s">
        <v>74</v>
      </c>
      <c r="E130" s="73">
        <v>149800</v>
      </c>
      <c r="F130" s="74" t="s">
        <v>163</v>
      </c>
      <c r="G130" s="74" t="s">
        <v>164</v>
      </c>
      <c r="H130" s="74" t="s">
        <v>175</v>
      </c>
    </row>
    <row r="131">
      <c r="A131" s="75">
        <v>42755</v>
      </c>
      <c r="B131" s="74" t="s">
        <v>55</v>
      </c>
      <c r="C131" s="74" t="s">
        <v>64</v>
      </c>
      <c r="D131" s="72" t="s">
        <v>127</v>
      </c>
      <c r="E131" s="73">
        <v>165984.26999999999</v>
      </c>
      <c r="F131" s="74" t="s">
        <v>163</v>
      </c>
      <c r="G131" s="74" t="s">
        <v>164</v>
      </c>
      <c r="H131" s="74" t="s">
        <v>175</v>
      </c>
    </row>
    <row r="132">
      <c r="A132" s="75">
        <v>42758</v>
      </c>
      <c r="B132" s="74" t="s">
        <v>55</v>
      </c>
      <c r="C132" s="74" t="s">
        <v>64</v>
      </c>
      <c r="D132" s="72" t="s">
        <v>70</v>
      </c>
      <c r="E132" s="73">
        <v>150000</v>
      </c>
      <c r="F132" s="74" t="s">
        <v>163</v>
      </c>
      <c r="G132" s="74" t="s">
        <v>164</v>
      </c>
      <c r="H132" s="74" t="s">
        <v>175</v>
      </c>
    </row>
    <row r="133">
      <c r="A133" s="75">
        <v>42773</v>
      </c>
      <c r="B133" s="74" t="s">
        <v>55</v>
      </c>
      <c r="C133" s="74" t="s">
        <v>64</v>
      </c>
      <c r="D133" s="72" t="s">
        <v>113</v>
      </c>
      <c r="E133" s="73">
        <v>77682</v>
      </c>
      <c r="F133" s="74" t="s">
        <v>163</v>
      </c>
      <c r="G133" s="74" t="s">
        <v>164</v>
      </c>
      <c r="H133" s="74" t="s">
        <v>165</v>
      </c>
    </row>
    <row r="134">
      <c r="A134" s="75">
        <v>42775</v>
      </c>
      <c r="B134" s="74" t="s">
        <v>55</v>
      </c>
      <c r="C134" s="74" t="s">
        <v>64</v>
      </c>
      <c r="D134" s="72" t="s">
        <v>74</v>
      </c>
      <c r="E134" s="73">
        <v>47415</v>
      </c>
      <c r="F134" s="74"/>
      <c r="G134" s="74"/>
      <c r="H134" s="74"/>
    </row>
    <row r="135">
      <c r="A135" s="75">
        <v>42780</v>
      </c>
      <c r="B135" s="74" t="s">
        <v>55</v>
      </c>
      <c r="C135" s="74" t="s">
        <v>64</v>
      </c>
      <c r="D135" s="72" t="s">
        <v>132</v>
      </c>
      <c r="E135" s="73">
        <v>76536.800000000003</v>
      </c>
      <c r="F135" s="74" t="s">
        <v>163</v>
      </c>
      <c r="G135" s="74" t="s">
        <v>164</v>
      </c>
      <c r="H135" s="74" t="s">
        <v>175</v>
      </c>
    </row>
    <row r="136">
      <c r="A136" s="75">
        <v>42786</v>
      </c>
      <c r="B136" s="74" t="s">
        <v>55</v>
      </c>
      <c r="C136" s="74" t="s">
        <v>64</v>
      </c>
      <c r="D136" s="72" t="s">
        <v>139</v>
      </c>
      <c r="E136" s="73">
        <v>59999.879999999997</v>
      </c>
      <c r="F136" s="74" t="s">
        <v>163</v>
      </c>
      <c r="G136" s="74" t="s">
        <v>164</v>
      </c>
      <c r="H136" s="74" t="s">
        <v>167</v>
      </c>
    </row>
    <row r="137">
      <c r="A137" s="75">
        <v>42790</v>
      </c>
      <c r="B137" s="74" t="s">
        <v>55</v>
      </c>
      <c r="C137" s="74" t="s">
        <v>64</v>
      </c>
      <c r="D137" s="72" t="s">
        <v>136</v>
      </c>
      <c r="E137" s="73">
        <v>100000</v>
      </c>
      <c r="F137" s="74" t="s">
        <v>163</v>
      </c>
      <c r="G137" s="74" t="s">
        <v>164</v>
      </c>
      <c r="H137" s="74" t="s">
        <v>165</v>
      </c>
    </row>
    <row r="138">
      <c r="A138" s="75">
        <v>42829</v>
      </c>
      <c r="B138" s="74" t="s">
        <v>55</v>
      </c>
      <c r="C138" s="74" t="s">
        <v>64</v>
      </c>
      <c r="D138" s="72" t="s">
        <v>83</v>
      </c>
      <c r="E138" s="73">
        <v>375000</v>
      </c>
      <c r="F138" s="74"/>
      <c r="G138" s="74"/>
      <c r="H138" s="74"/>
    </row>
    <row r="139">
      <c r="A139" s="75">
        <v>42837</v>
      </c>
      <c r="B139" s="74" t="s">
        <v>55</v>
      </c>
      <c r="C139" s="74" t="s">
        <v>64</v>
      </c>
      <c r="D139" s="72" t="s">
        <v>90</v>
      </c>
      <c r="E139" s="73">
        <v>150458.04999999999</v>
      </c>
      <c r="F139" s="74"/>
      <c r="G139" s="74"/>
      <c r="H139" s="74"/>
    </row>
    <row r="140">
      <c r="A140" s="75">
        <v>42853</v>
      </c>
      <c r="B140" s="74" t="s">
        <v>55</v>
      </c>
      <c r="C140" s="74" t="s">
        <v>64</v>
      </c>
      <c r="D140" s="72" t="s">
        <v>75</v>
      </c>
      <c r="E140" s="73">
        <v>7790</v>
      </c>
      <c r="F140" s="74" t="s">
        <v>163</v>
      </c>
      <c r="G140" s="74" t="s">
        <v>164</v>
      </c>
      <c r="H140" s="74" t="s">
        <v>170</v>
      </c>
    </row>
    <row r="141">
      <c r="A141" s="76">
        <v>42859</v>
      </c>
      <c r="B141" s="77" t="s">
        <v>55</v>
      </c>
      <c r="C141" s="77" t="s">
        <v>64</v>
      </c>
      <c r="D141" s="78" t="s">
        <v>115</v>
      </c>
      <c r="E141" s="73">
        <v>103003.41</v>
      </c>
      <c r="F141" s="77" t="s">
        <v>163</v>
      </c>
      <c r="G141" s="77" t="s">
        <v>164</v>
      </c>
      <c r="H141" s="77" t="s">
        <v>175</v>
      </c>
    </row>
    <row r="142">
      <c r="A142" s="75">
        <v>42873</v>
      </c>
      <c r="B142" s="74" t="s">
        <v>55</v>
      </c>
      <c r="C142" s="74" t="s">
        <v>64</v>
      </c>
      <c r="D142" s="72" t="s">
        <v>74</v>
      </c>
      <c r="E142" s="73">
        <v>119205.74000000001</v>
      </c>
      <c r="F142" s="74"/>
      <c r="G142" s="74"/>
      <c r="H142" s="74"/>
    </row>
    <row r="143">
      <c r="A143" s="75">
        <v>42892</v>
      </c>
      <c r="B143" s="74" t="s">
        <v>55</v>
      </c>
      <c r="C143" s="74" t="s">
        <v>64</v>
      </c>
      <c r="D143" s="72" t="s">
        <v>112</v>
      </c>
      <c r="E143" s="73">
        <v>450000</v>
      </c>
      <c r="F143" s="74" t="s">
        <v>163</v>
      </c>
      <c r="G143" s="74" t="s">
        <v>164</v>
      </c>
      <c r="H143" s="74" t="s">
        <v>175</v>
      </c>
    </row>
    <row r="144">
      <c r="A144" s="75">
        <v>42899</v>
      </c>
      <c r="B144" s="74" t="s">
        <v>55</v>
      </c>
      <c r="C144" s="74" t="s">
        <v>64</v>
      </c>
      <c r="D144" s="72" t="s">
        <v>98</v>
      </c>
      <c r="E144" s="73">
        <v>77040</v>
      </c>
      <c r="F144" s="86"/>
      <c r="G144" s="86"/>
      <c r="H144" s="86"/>
    </row>
    <row r="145">
      <c r="A145" s="75">
        <v>42940</v>
      </c>
      <c r="B145" s="74" t="s">
        <v>55</v>
      </c>
      <c r="C145" s="74" t="s">
        <v>64</v>
      </c>
      <c r="D145" s="72" t="s">
        <v>92</v>
      </c>
      <c r="E145" s="73">
        <v>54619.43</v>
      </c>
      <c r="F145" s="74"/>
      <c r="G145" s="74"/>
      <c r="H145" s="74"/>
    </row>
    <row r="146">
      <c r="A146" s="75">
        <v>42941</v>
      </c>
      <c r="B146" s="74" t="s">
        <v>55</v>
      </c>
      <c r="C146" s="74" t="s">
        <v>64</v>
      </c>
      <c r="D146" s="72" t="s">
        <v>82</v>
      </c>
      <c r="E146" s="73">
        <v>48000</v>
      </c>
      <c r="F146" s="74"/>
      <c r="G146" s="74"/>
      <c r="H146" s="74"/>
    </row>
    <row r="147">
      <c r="A147" s="75">
        <v>42942</v>
      </c>
      <c r="B147" s="74" t="s">
        <v>55</v>
      </c>
      <c r="C147" s="74" t="s">
        <v>64</v>
      </c>
      <c r="D147" s="72" t="s">
        <v>150</v>
      </c>
      <c r="E147" s="73">
        <v>139000</v>
      </c>
      <c r="F147" s="74"/>
      <c r="G147" s="74"/>
      <c r="H147" s="74"/>
    </row>
    <row r="148">
      <c r="A148" s="75">
        <v>42948</v>
      </c>
      <c r="B148" s="74" t="s">
        <v>55</v>
      </c>
      <c r="C148" s="74" t="s">
        <v>64</v>
      </c>
      <c r="D148" s="72" t="s">
        <v>73</v>
      </c>
      <c r="E148" s="73">
        <v>63300</v>
      </c>
      <c r="F148" s="74"/>
      <c r="G148" s="74"/>
      <c r="H148" s="74"/>
    </row>
    <row r="149">
      <c r="A149" s="75">
        <v>42956</v>
      </c>
      <c r="B149" s="74" t="s">
        <v>55</v>
      </c>
      <c r="C149" s="74" t="s">
        <v>64</v>
      </c>
      <c r="D149" s="72" t="s">
        <v>101</v>
      </c>
      <c r="E149" s="73">
        <v>125000</v>
      </c>
      <c r="F149" s="74"/>
      <c r="G149" s="74"/>
      <c r="H149" s="74"/>
    </row>
    <row r="150">
      <c r="A150" s="75">
        <v>42956</v>
      </c>
      <c r="B150" s="74" t="s">
        <v>55</v>
      </c>
      <c r="C150" s="74" t="s">
        <v>64</v>
      </c>
      <c r="D150" s="72" t="s">
        <v>124</v>
      </c>
      <c r="E150" s="73">
        <v>59807.279999999999</v>
      </c>
      <c r="F150" s="74"/>
      <c r="G150" s="74"/>
      <c r="H150" s="74"/>
    </row>
    <row r="151">
      <c r="A151" s="75">
        <v>42958</v>
      </c>
      <c r="B151" s="74" t="s">
        <v>55</v>
      </c>
      <c r="C151" s="74" t="s">
        <v>64</v>
      </c>
      <c r="D151" s="72" t="s">
        <v>115</v>
      </c>
      <c r="E151" s="73">
        <v>158520.5</v>
      </c>
      <c r="F151" s="74"/>
      <c r="G151" s="74"/>
      <c r="H151" s="74"/>
    </row>
    <row r="152">
      <c r="A152" s="75">
        <v>42964</v>
      </c>
      <c r="B152" s="74" t="s">
        <v>55</v>
      </c>
      <c r="C152" s="74" t="s">
        <v>64</v>
      </c>
      <c r="D152" s="72" t="s">
        <v>77</v>
      </c>
      <c r="E152" s="73">
        <v>4215000</v>
      </c>
      <c r="F152" s="74"/>
      <c r="G152" s="74"/>
      <c r="H152" s="74"/>
    </row>
    <row r="153">
      <c r="A153" s="75">
        <v>42970</v>
      </c>
      <c r="B153" s="74" t="s">
        <v>55</v>
      </c>
      <c r="C153" s="74" t="s">
        <v>64</v>
      </c>
      <c r="D153" s="72" t="s">
        <v>178</v>
      </c>
      <c r="E153" s="73">
        <v>53000</v>
      </c>
      <c r="F153" s="74"/>
      <c r="G153" s="74"/>
      <c r="H153" s="74"/>
    </row>
    <row r="154">
      <c r="A154" s="75">
        <v>42972</v>
      </c>
      <c r="B154" s="74" t="s">
        <v>55</v>
      </c>
      <c r="C154" s="74" t="s">
        <v>64</v>
      </c>
      <c r="D154" s="72" t="s">
        <v>179</v>
      </c>
      <c r="E154" s="73">
        <v>60000</v>
      </c>
      <c r="F154" s="74"/>
      <c r="G154" s="74"/>
      <c r="H154" s="74"/>
    </row>
    <row r="155">
      <c r="A155" s="82">
        <v>42979</v>
      </c>
      <c r="B155" s="74" t="s">
        <v>55</v>
      </c>
      <c r="C155" s="74" t="s">
        <v>64</v>
      </c>
      <c r="D155" s="72" t="s">
        <v>152</v>
      </c>
      <c r="E155" s="73">
        <v>50696</v>
      </c>
      <c r="F155" s="74"/>
      <c r="G155" s="74"/>
      <c r="H155" s="74"/>
    </row>
    <row r="156">
      <c r="A156" s="82">
        <v>42983</v>
      </c>
      <c r="B156" s="74" t="s">
        <v>55</v>
      </c>
      <c r="C156" s="74" t="s">
        <v>64</v>
      </c>
      <c r="D156" s="72" t="s">
        <v>92</v>
      </c>
      <c r="E156" s="73">
        <v>406172</v>
      </c>
      <c r="F156" s="74"/>
      <c r="G156" s="74"/>
      <c r="H156" s="74"/>
    </row>
    <row r="157">
      <c r="A157" s="82">
        <v>42983</v>
      </c>
      <c r="B157" s="74" t="s">
        <v>55</v>
      </c>
      <c r="C157" s="74" t="s">
        <v>64</v>
      </c>
      <c r="D157" s="72" t="s">
        <v>118</v>
      </c>
      <c r="E157" s="73">
        <v>342400</v>
      </c>
      <c r="F157" s="74"/>
      <c r="G157" s="74"/>
      <c r="H157" s="74"/>
    </row>
    <row r="158">
      <c r="A158" s="82">
        <v>42984</v>
      </c>
      <c r="B158" s="74" t="s">
        <v>55</v>
      </c>
      <c r="C158" s="74" t="s">
        <v>64</v>
      </c>
      <c r="D158" s="72" t="s">
        <v>92</v>
      </c>
      <c r="E158" s="73">
        <v>54313.199999999997</v>
      </c>
      <c r="F158" s="74"/>
      <c r="G158" s="74"/>
      <c r="H158" s="74"/>
    </row>
    <row r="159">
      <c r="A159" s="82">
        <v>42986</v>
      </c>
      <c r="B159" s="74" t="s">
        <v>55</v>
      </c>
      <c r="C159" s="74" t="s">
        <v>64</v>
      </c>
      <c r="D159" s="72" t="s">
        <v>128</v>
      </c>
      <c r="E159" s="73">
        <v>34999.379999999997</v>
      </c>
      <c r="F159" s="74"/>
      <c r="G159" s="74"/>
      <c r="H159" s="74"/>
    </row>
    <row r="160">
      <c r="A160" s="82">
        <v>42986</v>
      </c>
      <c r="B160" s="74" t="s">
        <v>55</v>
      </c>
      <c r="C160" s="74" t="s">
        <v>64</v>
      </c>
      <c r="D160" s="72" t="s">
        <v>71</v>
      </c>
      <c r="E160" s="73">
        <v>57660</v>
      </c>
      <c r="F160" s="74"/>
      <c r="G160" s="74"/>
      <c r="H160" s="74"/>
    </row>
    <row r="161">
      <c r="A161" s="82">
        <v>42989</v>
      </c>
      <c r="B161" s="74" t="s">
        <v>55</v>
      </c>
      <c r="C161" s="74" t="s">
        <v>64</v>
      </c>
      <c r="D161" s="72" t="s">
        <v>180</v>
      </c>
      <c r="E161" s="73">
        <v>249203</v>
      </c>
      <c r="F161" s="74"/>
      <c r="G161" s="74"/>
      <c r="H161" s="74"/>
    </row>
    <row r="162">
      <c r="A162" s="82">
        <v>42993</v>
      </c>
      <c r="B162" s="74" t="s">
        <v>55</v>
      </c>
      <c r="C162" s="74" t="s">
        <v>64</v>
      </c>
      <c r="D162" s="72" t="s">
        <v>181</v>
      </c>
      <c r="E162" s="73">
        <v>60187.5</v>
      </c>
      <c r="F162" s="74"/>
      <c r="G162" s="74"/>
      <c r="H162" s="74"/>
    </row>
    <row r="163">
      <c r="A163" s="82">
        <v>42997</v>
      </c>
      <c r="B163" s="74" t="s">
        <v>55</v>
      </c>
      <c r="C163" s="74" t="s">
        <v>64</v>
      </c>
      <c r="D163" s="72" t="s">
        <v>91</v>
      </c>
      <c r="E163" s="73">
        <v>85118.5</v>
      </c>
      <c r="F163" s="74"/>
      <c r="G163" s="74"/>
      <c r="H163" s="74"/>
    </row>
    <row r="164">
      <c r="A164" s="82">
        <v>43005</v>
      </c>
      <c r="B164" s="74" t="s">
        <v>55</v>
      </c>
      <c r="C164" s="74" t="s">
        <v>64</v>
      </c>
      <c r="D164" s="72" t="s">
        <v>84</v>
      </c>
      <c r="E164" s="73">
        <v>99720</v>
      </c>
      <c r="F164" s="89"/>
      <c r="G164" s="89"/>
      <c r="H164" s="89"/>
    </row>
    <row r="165">
      <c r="A165" s="83">
        <v>43018</v>
      </c>
      <c r="B165" s="84" t="s">
        <v>55</v>
      </c>
      <c r="C165" s="84" t="s">
        <v>64</v>
      </c>
      <c r="D165" s="85" t="s">
        <v>108</v>
      </c>
      <c r="E165" s="73">
        <v>33384</v>
      </c>
      <c r="F165" s="84" t="s">
        <v>163</v>
      </c>
      <c r="G165" s="86" t="s">
        <v>164</v>
      </c>
      <c r="H165" s="86" t="s">
        <v>170</v>
      </c>
    </row>
    <row r="166">
      <c r="A166" s="83">
        <v>43027</v>
      </c>
      <c r="B166" s="84" t="s">
        <v>55</v>
      </c>
      <c r="C166" s="84" t="s">
        <v>64</v>
      </c>
      <c r="D166" s="85" t="s">
        <v>74</v>
      </c>
      <c r="E166" s="73">
        <v>63000</v>
      </c>
      <c r="F166" s="86"/>
      <c r="G166" s="86"/>
      <c r="H166" s="86"/>
    </row>
    <row r="167">
      <c r="A167" s="83">
        <v>43031</v>
      </c>
      <c r="B167" s="84" t="s">
        <v>55</v>
      </c>
      <c r="C167" s="84" t="s">
        <v>64</v>
      </c>
      <c r="D167" s="85" t="s">
        <v>137</v>
      </c>
      <c r="E167" s="73">
        <v>99800.779999999999</v>
      </c>
      <c r="F167" s="86"/>
      <c r="G167" s="86"/>
      <c r="H167" s="86"/>
    </row>
    <row r="168">
      <c r="A168" s="83">
        <v>43031</v>
      </c>
      <c r="B168" s="84" t="s">
        <v>55</v>
      </c>
      <c r="C168" s="84" t="s">
        <v>64</v>
      </c>
      <c r="D168" s="85" t="s">
        <v>140</v>
      </c>
      <c r="E168" s="73">
        <v>148159</v>
      </c>
      <c r="F168" s="86"/>
      <c r="G168" s="86"/>
      <c r="H168" s="86"/>
    </row>
    <row r="169">
      <c r="A169" s="83">
        <v>43031</v>
      </c>
      <c r="B169" s="84" t="s">
        <v>55</v>
      </c>
      <c r="C169" s="84" t="s">
        <v>64</v>
      </c>
      <c r="D169" s="85" t="s">
        <v>74</v>
      </c>
      <c r="E169" s="73">
        <v>129555</v>
      </c>
      <c r="F169" s="86"/>
      <c r="G169" s="86"/>
      <c r="H169" s="86"/>
    </row>
    <row r="170">
      <c r="A170" s="83">
        <v>43054</v>
      </c>
      <c r="B170" s="84" t="s">
        <v>55</v>
      </c>
      <c r="C170" s="84" t="s">
        <v>64</v>
      </c>
      <c r="D170" s="85" t="s">
        <v>110</v>
      </c>
      <c r="E170" s="73">
        <v>34154.400000000001</v>
      </c>
      <c r="F170" s="86"/>
      <c r="G170" s="86"/>
      <c r="H170" s="86"/>
    </row>
    <row r="171">
      <c r="A171" s="83">
        <v>43054</v>
      </c>
      <c r="B171" s="84" t="s">
        <v>55</v>
      </c>
      <c r="C171" s="84" t="s">
        <v>64</v>
      </c>
      <c r="D171" s="85" t="s">
        <v>151</v>
      </c>
      <c r="E171" s="73">
        <v>38500</v>
      </c>
      <c r="F171" s="86"/>
      <c r="G171" s="86"/>
      <c r="H171" s="86"/>
    </row>
    <row r="172">
      <c r="A172" s="83">
        <v>43059</v>
      </c>
      <c r="B172" s="84" t="s">
        <v>55</v>
      </c>
      <c r="C172" s="84" t="s">
        <v>64</v>
      </c>
      <c r="D172" s="72" t="s">
        <v>92</v>
      </c>
      <c r="E172" s="73">
        <v>249116.32999999999</v>
      </c>
      <c r="F172" s="86"/>
      <c r="G172" s="86"/>
      <c r="H172" s="86"/>
    </row>
    <row r="173">
      <c r="A173" s="83">
        <v>43061</v>
      </c>
      <c r="B173" s="84" t="s">
        <v>55</v>
      </c>
      <c r="C173" s="84" t="s">
        <v>64</v>
      </c>
      <c r="D173" s="85" t="s">
        <v>68</v>
      </c>
      <c r="E173" s="73">
        <v>87000</v>
      </c>
      <c r="F173" s="86"/>
      <c r="G173" s="86"/>
      <c r="H173" s="86"/>
    </row>
    <row r="174">
      <c r="A174" s="83">
        <v>43062</v>
      </c>
      <c r="B174" s="84" t="s">
        <v>55</v>
      </c>
      <c r="C174" s="84" t="s">
        <v>64</v>
      </c>
      <c r="D174" s="85" t="s">
        <v>92</v>
      </c>
      <c r="E174" s="73">
        <v>38092</v>
      </c>
      <c r="F174" s="86"/>
      <c r="G174" s="86"/>
      <c r="H174" s="86"/>
    </row>
    <row r="175">
      <c r="A175" s="83">
        <v>43066</v>
      </c>
      <c r="B175" s="84" t="s">
        <v>55</v>
      </c>
      <c r="C175" s="84" t="s">
        <v>64</v>
      </c>
      <c r="D175" s="85" t="s">
        <v>112</v>
      </c>
      <c r="E175" s="73">
        <v>227836.14999999999</v>
      </c>
      <c r="F175" s="86"/>
      <c r="G175" s="86"/>
      <c r="H175" s="86"/>
    </row>
    <row r="176">
      <c r="A176" s="75">
        <v>42956</v>
      </c>
      <c r="B176" s="74" t="s">
        <v>147</v>
      </c>
      <c r="C176" s="74" t="s">
        <v>64</v>
      </c>
      <c r="D176" s="72" t="s">
        <v>148</v>
      </c>
      <c r="E176" s="73">
        <v>4685000</v>
      </c>
      <c r="F176" s="74"/>
      <c r="G176" s="74"/>
      <c r="H176" s="74"/>
    </row>
    <row r="177">
      <c r="A177" s="75"/>
      <c r="B177" s="74"/>
      <c r="C177" s="79">
        <v>55</v>
      </c>
      <c r="D177" s="80"/>
      <c r="E177" s="81">
        <f>SUM(E122:E176)</f>
        <v>29651059.019999996</v>
      </c>
      <c r="F177" s="74"/>
      <c r="G177" s="74"/>
      <c r="H177" s="74"/>
    </row>
    <row r="178">
      <c r="A178" s="75">
        <v>42786</v>
      </c>
      <c r="B178" s="74" t="s">
        <v>59</v>
      </c>
      <c r="C178" s="74" t="s">
        <v>67</v>
      </c>
      <c r="D178" s="72" t="s">
        <v>96</v>
      </c>
      <c r="E178" s="73">
        <v>1680000</v>
      </c>
      <c r="F178" s="74"/>
      <c r="G178" s="74"/>
      <c r="H178" s="74"/>
    </row>
    <row r="179">
      <c r="A179" s="75">
        <v>42844</v>
      </c>
      <c r="B179" s="74" t="s">
        <v>59</v>
      </c>
      <c r="C179" s="74" t="s">
        <v>67</v>
      </c>
      <c r="D179" s="72" t="s">
        <v>105</v>
      </c>
      <c r="E179" s="73">
        <v>8196628.46</v>
      </c>
      <c r="F179" s="74" t="s">
        <v>163</v>
      </c>
      <c r="G179" s="74" t="s">
        <v>164</v>
      </c>
      <c r="H179" s="74" t="s">
        <v>175</v>
      </c>
    </row>
    <row r="180">
      <c r="A180" s="75">
        <v>42929</v>
      </c>
      <c r="B180" s="74" t="s">
        <v>59</v>
      </c>
      <c r="C180" s="74" t="s">
        <v>67</v>
      </c>
      <c r="D180" s="72" t="s">
        <v>86</v>
      </c>
      <c r="E180" s="73">
        <v>6163151.9400000004</v>
      </c>
      <c r="F180" s="74"/>
      <c r="G180" s="74"/>
      <c r="H180" s="74"/>
    </row>
    <row r="181">
      <c r="A181" s="75">
        <v>42951</v>
      </c>
      <c r="B181" s="74" t="s">
        <v>59</v>
      </c>
      <c r="C181" s="74" t="s">
        <v>67</v>
      </c>
      <c r="D181" s="72" t="s">
        <v>111</v>
      </c>
      <c r="E181" s="73">
        <v>159500000</v>
      </c>
      <c r="F181" s="74"/>
      <c r="G181" s="74"/>
      <c r="H181" s="74"/>
    </row>
    <row r="182">
      <c r="A182" s="75">
        <v>42963</v>
      </c>
      <c r="B182" s="74" t="s">
        <v>59</v>
      </c>
      <c r="C182" s="74" t="s">
        <v>67</v>
      </c>
      <c r="D182" s="72" t="s">
        <v>118</v>
      </c>
      <c r="E182" s="73">
        <v>14445000</v>
      </c>
      <c r="F182" s="74"/>
      <c r="G182" s="74"/>
      <c r="H182" s="74"/>
    </row>
    <row r="183">
      <c r="A183" s="82">
        <v>42993</v>
      </c>
      <c r="B183" s="74" t="s">
        <v>59</v>
      </c>
      <c r="C183" s="74" t="s">
        <v>67</v>
      </c>
      <c r="D183" s="72" t="s">
        <v>106</v>
      </c>
      <c r="E183" s="73">
        <v>107620.21000000001</v>
      </c>
      <c r="F183" s="74"/>
      <c r="G183" s="74"/>
      <c r="H183" s="74"/>
    </row>
    <row r="184">
      <c r="A184" s="83">
        <v>43034</v>
      </c>
      <c r="B184" s="84" t="s">
        <v>59</v>
      </c>
      <c r="C184" s="84" t="s">
        <v>67</v>
      </c>
      <c r="D184" s="85" t="s">
        <v>106</v>
      </c>
      <c r="E184" s="73">
        <v>107273.08</v>
      </c>
      <c r="F184" s="86"/>
      <c r="G184" s="86"/>
      <c r="H184" s="86"/>
    </row>
    <row r="185">
      <c r="A185" s="83">
        <v>43060</v>
      </c>
      <c r="B185" s="84" t="s">
        <v>59</v>
      </c>
      <c r="C185" s="84" t="s">
        <v>67</v>
      </c>
      <c r="D185" s="85" t="s">
        <v>145</v>
      </c>
      <c r="E185" s="73">
        <v>1000000</v>
      </c>
      <c r="F185" s="86"/>
      <c r="G185" s="86"/>
      <c r="H185" s="86"/>
    </row>
    <row r="186">
      <c r="A186" s="83">
        <v>43060</v>
      </c>
      <c r="B186" s="84" t="s">
        <v>59</v>
      </c>
      <c r="C186" s="84" t="s">
        <v>67</v>
      </c>
      <c r="D186" s="85" t="s">
        <v>106</v>
      </c>
      <c r="E186" s="73">
        <v>1832004</v>
      </c>
      <c r="F186" s="86"/>
      <c r="G186" s="86"/>
      <c r="H186" s="86"/>
    </row>
    <row r="187">
      <c r="A187" s="75">
        <v>42748</v>
      </c>
      <c r="B187" s="74" t="s">
        <v>55</v>
      </c>
      <c r="C187" s="74" t="s">
        <v>67</v>
      </c>
      <c r="D187" s="72" t="s">
        <v>126</v>
      </c>
      <c r="E187" s="73">
        <v>50000</v>
      </c>
      <c r="F187" s="74" t="s">
        <v>163</v>
      </c>
      <c r="G187" s="74" t="s">
        <v>164</v>
      </c>
      <c r="H187" s="74" t="s">
        <v>175</v>
      </c>
    </row>
    <row r="188">
      <c r="A188" s="75">
        <v>42766</v>
      </c>
      <c r="B188" s="74" t="s">
        <v>55</v>
      </c>
      <c r="C188" s="74" t="s">
        <v>67</v>
      </c>
      <c r="D188" s="72" t="s">
        <v>105</v>
      </c>
      <c r="E188" s="73">
        <v>1695370</v>
      </c>
      <c r="F188" s="74"/>
      <c r="G188" s="74"/>
      <c r="H188" s="74"/>
    </row>
    <row r="189">
      <c r="A189" s="75">
        <v>42766</v>
      </c>
      <c r="B189" s="74" t="s">
        <v>55</v>
      </c>
      <c r="C189" s="74" t="s">
        <v>67</v>
      </c>
      <c r="D189" s="72" t="s">
        <v>134</v>
      </c>
      <c r="E189" s="73">
        <v>662769</v>
      </c>
      <c r="F189" s="74"/>
      <c r="G189" s="74"/>
      <c r="H189" s="74"/>
    </row>
    <row r="190">
      <c r="A190" s="75">
        <v>42804</v>
      </c>
      <c r="B190" s="74" t="s">
        <v>55</v>
      </c>
      <c r="C190" s="74" t="s">
        <v>67</v>
      </c>
      <c r="D190" s="72" t="s">
        <v>105</v>
      </c>
      <c r="E190" s="73">
        <v>2041547.8600000001</v>
      </c>
      <c r="F190" s="74" t="s">
        <v>163</v>
      </c>
      <c r="G190" s="74" t="s">
        <v>164</v>
      </c>
      <c r="H190" s="74" t="s">
        <v>166</v>
      </c>
    </row>
    <row r="191">
      <c r="A191" s="75">
        <v>42845</v>
      </c>
      <c r="B191" s="74" t="s">
        <v>55</v>
      </c>
      <c r="C191" s="74" t="s">
        <v>67</v>
      </c>
      <c r="D191" s="72" t="s">
        <v>74</v>
      </c>
      <c r="E191" s="73">
        <v>123867900</v>
      </c>
      <c r="F191" s="74" t="s">
        <v>163</v>
      </c>
      <c r="G191" s="74" t="s">
        <v>164</v>
      </c>
      <c r="H191" s="74" t="s">
        <v>170</v>
      </c>
    </row>
    <row r="192">
      <c r="A192" s="75">
        <v>42902</v>
      </c>
      <c r="B192" s="74" t="s">
        <v>55</v>
      </c>
      <c r="C192" s="74" t="s">
        <v>67</v>
      </c>
      <c r="D192" s="72" t="s">
        <v>179</v>
      </c>
      <c r="E192" s="73">
        <v>180000</v>
      </c>
      <c r="F192" s="74"/>
      <c r="G192" s="74"/>
      <c r="H192" s="74"/>
    </row>
    <row r="193">
      <c r="A193" s="83">
        <v>43021</v>
      </c>
      <c r="B193" s="84" t="s">
        <v>55</v>
      </c>
      <c r="C193" s="84" t="s">
        <v>67</v>
      </c>
      <c r="D193" s="85" t="s">
        <v>135</v>
      </c>
      <c r="E193" s="73">
        <v>857001</v>
      </c>
      <c r="F193" s="86"/>
      <c r="G193" s="86"/>
      <c r="H193" s="86"/>
    </row>
    <row r="194">
      <c r="A194" s="83">
        <v>43069</v>
      </c>
      <c r="B194" s="84" t="s">
        <v>55</v>
      </c>
      <c r="C194" s="84" t="s">
        <v>67</v>
      </c>
      <c r="D194" s="85" t="s">
        <v>141</v>
      </c>
      <c r="E194" s="73">
        <v>610000</v>
      </c>
      <c r="F194" s="86"/>
      <c r="G194" s="86"/>
      <c r="H194" s="86"/>
    </row>
    <row r="195">
      <c r="A195" s="83"/>
      <c r="B195" s="84"/>
      <c r="C195" s="95">
        <v>17</v>
      </c>
      <c r="D195" s="96"/>
      <c r="E195" s="81">
        <f>SUM(E178:E194)</f>
        <v>322996265.55000007</v>
      </c>
      <c r="F195" s="86"/>
      <c r="G195" s="86"/>
      <c r="H195" s="86"/>
    </row>
    <row r="196">
      <c r="A196" s="75">
        <v>42746</v>
      </c>
      <c r="B196" s="74" t="s">
        <v>59</v>
      </c>
      <c r="C196" s="74" t="s">
        <v>80</v>
      </c>
      <c r="D196" s="72" t="s">
        <v>108</v>
      </c>
      <c r="E196" s="73">
        <v>1854754.05</v>
      </c>
      <c r="F196" s="74" t="s">
        <v>163</v>
      </c>
      <c r="G196" s="74" t="s">
        <v>164</v>
      </c>
      <c r="H196" s="74" t="s">
        <v>170</v>
      </c>
    </row>
    <row r="197">
      <c r="A197" s="75">
        <v>42779</v>
      </c>
      <c r="B197" s="74" t="s">
        <v>59</v>
      </c>
      <c r="C197" s="74" t="s">
        <v>80</v>
      </c>
      <c r="D197" s="72" t="s">
        <v>182</v>
      </c>
      <c r="E197" s="73">
        <v>235885.25</v>
      </c>
      <c r="F197" s="74"/>
      <c r="G197" s="74"/>
      <c r="H197" s="74"/>
    </row>
    <row r="198">
      <c r="A198" s="83">
        <v>43061</v>
      </c>
      <c r="B198" s="84" t="s">
        <v>55</v>
      </c>
      <c r="C198" s="74" t="s">
        <v>80</v>
      </c>
      <c r="D198" s="85" t="s">
        <v>98</v>
      </c>
      <c r="E198" s="73">
        <v>96254.529999999999</v>
      </c>
      <c r="F198" s="86"/>
      <c r="G198" s="86"/>
      <c r="H198" s="86"/>
    </row>
    <row r="199">
      <c r="A199" s="83">
        <v>43054</v>
      </c>
      <c r="B199" s="84" t="s">
        <v>55</v>
      </c>
      <c r="C199" s="74" t="s">
        <v>80</v>
      </c>
      <c r="D199" s="85" t="s">
        <v>81</v>
      </c>
      <c r="E199" s="73">
        <v>100</v>
      </c>
      <c r="F199" s="86"/>
      <c r="G199" s="86"/>
      <c r="H199" s="86"/>
    </row>
    <row r="200">
      <c r="A200" s="83"/>
      <c r="B200" s="84"/>
      <c r="C200" s="95">
        <v>4</v>
      </c>
      <c r="D200" s="96"/>
      <c r="E200" s="81">
        <f>SUM(E196:E199)</f>
        <v>2186993.8300000001</v>
      </c>
      <c r="F200" s="86"/>
      <c r="G200" s="86"/>
      <c r="H200" s="86"/>
    </row>
    <row r="201">
      <c r="C201" s="91">
        <f>+C200+C195+C177+C121+C110+C16+C11</f>
        <v>192</v>
      </c>
      <c r="E201" s="92">
        <f>SUM(E200,E195,E177,E121,E110,E16,E11)</f>
        <v>547446444.41000009</v>
      </c>
    </row>
  </sheetData>
  <sortState ref="A4:H196">
    <sortCondition ref="C4:C196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3" zoomScale="100" workbookViewId="0">
      <selection activeCell="C24" activeCellId="0" sqref="C24"/>
    </sheetView>
  </sheetViews>
  <sheetFormatPr baseColWidth="10" defaultColWidth="11.42578125" defaultRowHeight="14.25"/>
  <cols>
    <col customWidth="1" min="1" max="1" style="97" width="11.5703125"/>
    <col min="2" max="3" style="97" width="11.42578125"/>
    <col customWidth="1" min="4" max="4" style="98" width="39.140625"/>
    <col customWidth="1" min="5" max="5" style="97" width="18.140625"/>
    <col min="6" max="7" style="97" width="11.42578125"/>
    <col customWidth="1" min="8" max="8" style="97" width="16.28515625"/>
    <col min="9" max="16384" style="97" width="11.42578125"/>
  </cols>
  <sheetData>
    <row r="2">
      <c r="A2" s="66" t="s">
        <v>155</v>
      </c>
      <c r="B2" s="67" t="s">
        <v>156</v>
      </c>
      <c r="C2" s="66" t="s">
        <v>157</v>
      </c>
      <c r="D2" s="68" t="s">
        <v>158</v>
      </c>
      <c r="E2" s="69" t="s">
        <v>159</v>
      </c>
      <c r="F2" s="66" t="s">
        <v>160</v>
      </c>
      <c r="G2" s="66" t="s">
        <v>161</v>
      </c>
      <c r="H2" s="66" t="s">
        <v>162</v>
      </c>
    </row>
    <row r="3">
      <c r="A3" s="70">
        <v>42746</v>
      </c>
      <c r="B3" s="66" t="s">
        <v>59</v>
      </c>
      <c r="C3" s="66" t="s">
        <v>80</v>
      </c>
      <c r="D3" s="72" t="s">
        <v>108</v>
      </c>
      <c r="E3" s="73">
        <v>1854754.05</v>
      </c>
      <c r="F3" s="74" t="s">
        <v>163</v>
      </c>
      <c r="G3" s="66" t="s">
        <v>164</v>
      </c>
      <c r="H3" s="66" t="s">
        <v>170</v>
      </c>
    </row>
    <row r="4">
      <c r="A4" s="75">
        <v>42767</v>
      </c>
      <c r="B4" s="74" t="s">
        <v>59</v>
      </c>
      <c r="C4" s="74" t="s">
        <v>64</v>
      </c>
      <c r="D4" s="72" t="s">
        <v>120</v>
      </c>
      <c r="E4" s="73">
        <v>55908.019999999997</v>
      </c>
      <c r="F4" s="74" t="s">
        <v>163</v>
      </c>
      <c r="G4" s="74" t="s">
        <v>164</v>
      </c>
      <c r="H4" s="74" t="s">
        <v>165</v>
      </c>
    </row>
    <row r="5">
      <c r="A5" s="75">
        <v>42772</v>
      </c>
      <c r="B5" s="74" t="s">
        <v>59</v>
      </c>
      <c r="C5" s="74" t="s">
        <v>56</v>
      </c>
      <c r="D5" s="72" t="s">
        <v>83</v>
      </c>
      <c r="E5" s="73">
        <v>27010434</v>
      </c>
      <c r="F5" s="74" t="s">
        <v>163</v>
      </c>
      <c r="G5" s="74" t="s">
        <v>164</v>
      </c>
      <c r="H5" s="74" t="s">
        <v>174</v>
      </c>
    </row>
    <row r="6">
      <c r="A6" s="75">
        <v>42772</v>
      </c>
      <c r="B6" s="74" t="s">
        <v>59</v>
      </c>
      <c r="C6" s="74" t="s">
        <v>56</v>
      </c>
      <c r="D6" s="72" t="s">
        <v>83</v>
      </c>
      <c r="E6" s="73">
        <v>27010434</v>
      </c>
      <c r="F6" s="74" t="s">
        <v>163</v>
      </c>
      <c r="G6" s="74" t="s">
        <v>164</v>
      </c>
      <c r="H6" s="74" t="s">
        <v>174</v>
      </c>
    </row>
    <row r="7">
      <c r="A7" s="75">
        <v>42779</v>
      </c>
      <c r="B7" s="74" t="s">
        <v>59</v>
      </c>
      <c r="C7" s="74" t="s">
        <v>80</v>
      </c>
      <c r="D7" s="72" t="s">
        <v>182</v>
      </c>
      <c r="E7" s="73">
        <v>235885.25</v>
      </c>
      <c r="F7" s="74"/>
      <c r="G7" s="74"/>
      <c r="H7" s="74"/>
    </row>
    <row r="8">
      <c r="A8" s="75">
        <v>42786</v>
      </c>
      <c r="B8" s="74" t="s">
        <v>59</v>
      </c>
      <c r="C8" s="74" t="s">
        <v>67</v>
      </c>
      <c r="D8" s="72" t="s">
        <v>96</v>
      </c>
      <c r="E8" s="73">
        <v>1680000</v>
      </c>
      <c r="F8" s="74"/>
      <c r="G8" s="74"/>
      <c r="H8" s="74"/>
    </row>
    <row r="9">
      <c r="A9" s="75">
        <v>42786</v>
      </c>
      <c r="B9" s="74" t="s">
        <v>59</v>
      </c>
      <c r="C9" s="74" t="s">
        <v>60</v>
      </c>
      <c r="D9" s="72" t="s">
        <v>86</v>
      </c>
      <c r="E9" s="73">
        <v>19501.549999999999</v>
      </c>
      <c r="F9" s="74"/>
      <c r="G9" s="74"/>
      <c r="H9" s="74"/>
    </row>
    <row r="10">
      <c r="A10" s="75">
        <v>42811</v>
      </c>
      <c r="B10" s="74" t="s">
        <v>59</v>
      </c>
      <c r="C10" s="74" t="s">
        <v>60</v>
      </c>
      <c r="D10" s="72" t="s">
        <v>61</v>
      </c>
      <c r="E10" s="73">
        <v>25011.25</v>
      </c>
      <c r="F10" s="74" t="s">
        <v>163</v>
      </c>
      <c r="G10" s="74" t="s">
        <v>164</v>
      </c>
      <c r="H10" s="74" t="s">
        <v>165</v>
      </c>
    </row>
    <row r="11">
      <c r="A11" s="75">
        <v>42816</v>
      </c>
      <c r="B11" s="74" t="s">
        <v>59</v>
      </c>
      <c r="C11" s="74" t="s">
        <v>60</v>
      </c>
      <c r="D11" s="72" t="s">
        <v>101</v>
      </c>
      <c r="E11" s="73">
        <v>9437.3999999999996</v>
      </c>
      <c r="F11" s="74" t="s">
        <v>163</v>
      </c>
      <c r="G11" s="74" t="s">
        <v>164</v>
      </c>
      <c r="H11" s="74" t="s">
        <v>166</v>
      </c>
    </row>
    <row r="12">
      <c r="A12" s="75">
        <v>42816</v>
      </c>
      <c r="B12" s="74" t="s">
        <v>59</v>
      </c>
      <c r="C12" s="74" t="s">
        <v>64</v>
      </c>
      <c r="D12" s="72" t="s">
        <v>101</v>
      </c>
      <c r="E12" s="73">
        <v>30049.990000000002</v>
      </c>
      <c r="F12" s="74"/>
      <c r="G12" s="74"/>
      <c r="H12" s="74"/>
    </row>
    <row r="13">
      <c r="A13" s="75">
        <v>42817</v>
      </c>
      <c r="B13" s="74" t="s">
        <v>59</v>
      </c>
      <c r="C13" s="74" t="s">
        <v>64</v>
      </c>
      <c r="D13" s="72" t="s">
        <v>86</v>
      </c>
      <c r="E13" s="73">
        <v>4962042.54</v>
      </c>
      <c r="F13" s="74" t="s">
        <v>163</v>
      </c>
      <c r="G13" s="74" t="s">
        <v>164</v>
      </c>
      <c r="H13" s="74" t="s">
        <v>170</v>
      </c>
    </row>
    <row r="14">
      <c r="A14" s="75">
        <v>42817</v>
      </c>
      <c r="B14" s="74" t="s">
        <v>59</v>
      </c>
      <c r="C14" s="74" t="s">
        <v>64</v>
      </c>
      <c r="D14" s="72" t="s">
        <v>86</v>
      </c>
      <c r="E14" s="73">
        <v>9998203.8699999992</v>
      </c>
      <c r="F14" s="74" t="s">
        <v>163</v>
      </c>
      <c r="G14" s="74" t="s">
        <v>164</v>
      </c>
      <c r="H14" s="74" t="s">
        <v>170</v>
      </c>
    </row>
    <row r="15">
      <c r="A15" s="75">
        <v>42831</v>
      </c>
      <c r="B15" s="74" t="s">
        <v>59</v>
      </c>
      <c r="C15" s="74" t="s">
        <v>60</v>
      </c>
      <c r="D15" s="72" t="s">
        <v>149</v>
      </c>
      <c r="E15" s="73">
        <v>5760</v>
      </c>
      <c r="F15" s="74"/>
      <c r="G15" s="74"/>
      <c r="H15" s="74"/>
    </row>
    <row r="16">
      <c r="A16" s="75">
        <v>42835</v>
      </c>
      <c r="B16" s="74" t="s">
        <v>59</v>
      </c>
      <c r="C16" s="74" t="s">
        <v>60</v>
      </c>
      <c r="D16" s="72" t="s">
        <v>107</v>
      </c>
      <c r="E16" s="73">
        <v>29974.110000000001</v>
      </c>
      <c r="F16" s="74" t="s">
        <v>163</v>
      </c>
      <c r="G16" s="74" t="s">
        <v>164</v>
      </c>
      <c r="H16" s="74" t="s">
        <v>166</v>
      </c>
    </row>
    <row r="17">
      <c r="A17" s="75">
        <v>42835</v>
      </c>
      <c r="B17" s="74" t="s">
        <v>59</v>
      </c>
      <c r="C17" s="74" t="s">
        <v>62</v>
      </c>
      <c r="D17" s="72" t="s">
        <v>105</v>
      </c>
      <c r="E17" s="73">
        <v>12000000</v>
      </c>
      <c r="F17" s="74" t="s">
        <v>163</v>
      </c>
      <c r="G17" s="74" t="s">
        <v>164</v>
      </c>
      <c r="H17" s="74" t="s">
        <v>166</v>
      </c>
    </row>
    <row r="18">
      <c r="A18" s="75">
        <v>42844</v>
      </c>
      <c r="B18" s="74" t="s">
        <v>59</v>
      </c>
      <c r="C18" s="74" t="s">
        <v>67</v>
      </c>
      <c r="D18" s="72" t="s">
        <v>105</v>
      </c>
      <c r="E18" s="73">
        <v>8196628.46</v>
      </c>
      <c r="F18" s="74" t="s">
        <v>163</v>
      </c>
      <c r="G18" s="74" t="s">
        <v>164</v>
      </c>
      <c r="H18" s="74" t="s">
        <v>175</v>
      </c>
    </row>
    <row r="19">
      <c r="A19" s="75">
        <v>42852</v>
      </c>
      <c r="B19" s="74" t="s">
        <v>59</v>
      </c>
      <c r="C19" s="74" t="s">
        <v>78</v>
      </c>
      <c r="D19" s="72" t="s">
        <v>154</v>
      </c>
      <c r="E19" s="73">
        <v>826000</v>
      </c>
      <c r="F19" s="74" t="s">
        <v>163</v>
      </c>
      <c r="G19" s="74" t="s">
        <v>164</v>
      </c>
      <c r="H19" s="74" t="s">
        <v>173</v>
      </c>
    </row>
    <row r="20">
      <c r="A20" s="75">
        <v>42863</v>
      </c>
      <c r="B20" s="74" t="s">
        <v>59</v>
      </c>
      <c r="C20" s="74" t="s">
        <v>64</v>
      </c>
      <c r="D20" s="72" t="s">
        <v>74</v>
      </c>
      <c r="E20" s="73">
        <v>6450</v>
      </c>
      <c r="F20" s="74" t="s">
        <v>163</v>
      </c>
      <c r="G20" s="74" t="s">
        <v>164</v>
      </c>
      <c r="H20" s="74" t="s">
        <v>171</v>
      </c>
    </row>
    <row r="21">
      <c r="A21" s="75">
        <v>42870</v>
      </c>
      <c r="B21" s="74" t="s">
        <v>59</v>
      </c>
      <c r="C21" s="74" t="s">
        <v>60</v>
      </c>
      <c r="D21" s="72" t="s">
        <v>116</v>
      </c>
      <c r="E21" s="73">
        <v>29954.650000000001</v>
      </c>
      <c r="F21" s="74"/>
      <c r="G21" s="74"/>
      <c r="H21" s="74"/>
    </row>
    <row r="22">
      <c r="A22" s="75">
        <v>42891</v>
      </c>
      <c r="B22" s="74" t="s">
        <v>59</v>
      </c>
      <c r="C22" s="74" t="s">
        <v>62</v>
      </c>
      <c r="D22" s="72" t="s">
        <v>63</v>
      </c>
      <c r="E22" s="73">
        <v>18000000</v>
      </c>
      <c r="F22" s="74" t="s">
        <v>163</v>
      </c>
      <c r="G22" s="74" t="s">
        <v>164</v>
      </c>
      <c r="H22" s="74" t="s">
        <v>167</v>
      </c>
    </row>
    <row r="23">
      <c r="A23" s="75">
        <v>42915</v>
      </c>
      <c r="B23" s="74" t="s">
        <v>59</v>
      </c>
      <c r="C23" s="74" t="s">
        <v>64</v>
      </c>
      <c r="D23" s="72" t="s">
        <v>94</v>
      </c>
      <c r="E23" s="73">
        <v>56175</v>
      </c>
      <c r="F23" s="74"/>
      <c r="G23" s="74"/>
      <c r="H23" s="74"/>
    </row>
    <row r="24">
      <c r="A24" s="75">
        <v>42919</v>
      </c>
      <c r="B24" s="74" t="s">
        <v>59</v>
      </c>
      <c r="C24" s="74" t="s">
        <v>62</v>
      </c>
      <c r="D24" s="72" t="s">
        <v>108</v>
      </c>
      <c r="E24" s="73">
        <v>3716003</v>
      </c>
      <c r="F24" s="74"/>
      <c r="G24" s="74"/>
      <c r="H24" s="74"/>
    </row>
    <row r="25">
      <c r="A25" s="75">
        <v>42929</v>
      </c>
      <c r="B25" s="74" t="s">
        <v>59</v>
      </c>
      <c r="C25" s="74" t="s">
        <v>67</v>
      </c>
      <c r="D25" s="72" t="s">
        <v>86</v>
      </c>
      <c r="E25" s="73">
        <v>6163151.9400000004</v>
      </c>
      <c r="F25" s="74"/>
      <c r="G25" s="74"/>
      <c r="H25" s="74"/>
    </row>
    <row r="26">
      <c r="A26" s="75">
        <v>42951</v>
      </c>
      <c r="B26" s="74" t="s">
        <v>59</v>
      </c>
      <c r="C26" s="74" t="s">
        <v>67</v>
      </c>
      <c r="D26" s="72" t="s">
        <v>111</v>
      </c>
      <c r="E26" s="73">
        <v>159500000</v>
      </c>
      <c r="F26" s="74"/>
      <c r="G26" s="74"/>
      <c r="H26" s="74"/>
    </row>
    <row r="27">
      <c r="A27" s="75">
        <v>42963</v>
      </c>
      <c r="B27" s="74" t="s">
        <v>59</v>
      </c>
      <c r="C27" s="74" t="s">
        <v>67</v>
      </c>
      <c r="D27" s="72" t="s">
        <v>118</v>
      </c>
      <c r="E27" s="73">
        <v>14445000</v>
      </c>
      <c r="F27" s="74"/>
      <c r="G27" s="74"/>
      <c r="H27" s="74"/>
    </row>
    <row r="28">
      <c r="A28" s="75">
        <v>42963</v>
      </c>
      <c r="B28" s="74" t="s">
        <v>59</v>
      </c>
      <c r="C28" s="74" t="s">
        <v>64</v>
      </c>
      <c r="D28" s="72" t="s">
        <v>63</v>
      </c>
      <c r="E28" s="73">
        <v>150000</v>
      </c>
      <c r="F28" s="74"/>
      <c r="G28" s="74"/>
      <c r="H28" s="74"/>
    </row>
    <row r="29">
      <c r="A29" s="75">
        <v>42978</v>
      </c>
      <c r="B29" s="74" t="s">
        <v>59</v>
      </c>
      <c r="C29" s="74" t="s">
        <v>78</v>
      </c>
      <c r="D29" s="72" t="s">
        <v>104</v>
      </c>
      <c r="E29" s="73">
        <v>292110</v>
      </c>
      <c r="F29" s="74"/>
      <c r="G29" s="74"/>
      <c r="H29" s="74"/>
    </row>
    <row r="30">
      <c r="A30" s="82">
        <v>42993</v>
      </c>
      <c r="B30" s="74" t="s">
        <v>59</v>
      </c>
      <c r="C30" s="74" t="s">
        <v>64</v>
      </c>
      <c r="D30" s="72" t="s">
        <v>76</v>
      </c>
      <c r="E30" s="73">
        <v>32000</v>
      </c>
      <c r="F30" s="74"/>
      <c r="G30" s="74"/>
      <c r="H30" s="74"/>
    </row>
    <row r="31">
      <c r="A31" s="82">
        <v>42993</v>
      </c>
      <c r="B31" s="74" t="s">
        <v>59</v>
      </c>
      <c r="C31" s="74" t="s">
        <v>62</v>
      </c>
      <c r="D31" s="72" t="s">
        <v>111</v>
      </c>
      <c r="E31" s="73">
        <v>12945596.060000001</v>
      </c>
      <c r="F31" s="74"/>
      <c r="G31" s="74"/>
      <c r="H31" s="74"/>
    </row>
    <row r="32">
      <c r="A32" s="82">
        <v>42993</v>
      </c>
      <c r="B32" s="74" t="s">
        <v>59</v>
      </c>
      <c r="C32" s="74" t="s">
        <v>62</v>
      </c>
      <c r="D32" s="72" t="s">
        <v>111</v>
      </c>
      <c r="E32" s="73">
        <v>12945596.060000001</v>
      </c>
      <c r="F32" s="74"/>
      <c r="G32" s="74"/>
      <c r="H32" s="74"/>
    </row>
    <row r="33">
      <c r="A33" s="82">
        <v>42993</v>
      </c>
      <c r="B33" s="74" t="s">
        <v>59</v>
      </c>
      <c r="C33" s="74" t="s">
        <v>67</v>
      </c>
      <c r="D33" s="72" t="s">
        <v>106</v>
      </c>
      <c r="E33" s="73">
        <v>107620.21000000001</v>
      </c>
      <c r="F33" s="74"/>
      <c r="G33" s="74"/>
      <c r="H33" s="74"/>
    </row>
    <row r="34">
      <c r="A34" s="82">
        <v>42993</v>
      </c>
      <c r="B34" s="74" t="s">
        <v>59</v>
      </c>
      <c r="C34" s="74" t="s">
        <v>62</v>
      </c>
      <c r="D34" s="72" t="s">
        <v>109</v>
      </c>
      <c r="E34" s="73">
        <v>43666342.619999997</v>
      </c>
      <c r="F34" s="74"/>
      <c r="G34" s="74"/>
      <c r="H34" s="74"/>
    </row>
    <row r="35">
      <c r="A35" s="82">
        <v>42993</v>
      </c>
      <c r="B35" s="74" t="s">
        <v>59</v>
      </c>
      <c r="C35" s="74" t="s">
        <v>62</v>
      </c>
      <c r="D35" s="72" t="s">
        <v>111</v>
      </c>
      <c r="E35" s="73">
        <v>23052257.41</v>
      </c>
      <c r="F35" s="74"/>
      <c r="G35" s="74"/>
      <c r="H35" s="74"/>
    </row>
    <row r="36">
      <c r="A36" s="83">
        <v>43025</v>
      </c>
      <c r="B36" s="84" t="s">
        <v>59</v>
      </c>
      <c r="C36" s="84" t="s">
        <v>78</v>
      </c>
      <c r="D36" s="85" t="s">
        <v>79</v>
      </c>
      <c r="E36" s="73">
        <v>52965</v>
      </c>
      <c r="F36" s="86"/>
      <c r="G36" s="86"/>
      <c r="H36" s="86"/>
    </row>
    <row r="37">
      <c r="A37" s="83">
        <v>43034</v>
      </c>
      <c r="B37" s="84" t="s">
        <v>59</v>
      </c>
      <c r="C37" s="84" t="s">
        <v>67</v>
      </c>
      <c r="D37" s="85" t="s">
        <v>106</v>
      </c>
      <c r="E37" s="73">
        <v>107273.08</v>
      </c>
      <c r="F37" s="86"/>
      <c r="G37" s="86"/>
      <c r="H37" s="86"/>
    </row>
    <row r="38">
      <c r="A38" s="83">
        <v>43060</v>
      </c>
      <c r="B38" s="84" t="s">
        <v>59</v>
      </c>
      <c r="C38" s="84" t="s">
        <v>67</v>
      </c>
      <c r="D38" s="85" t="s">
        <v>145</v>
      </c>
      <c r="E38" s="73">
        <v>1000000</v>
      </c>
      <c r="F38" s="86"/>
      <c r="G38" s="86"/>
      <c r="H38" s="86"/>
    </row>
    <row r="39">
      <c r="A39" s="83">
        <v>43060</v>
      </c>
      <c r="B39" s="84" t="s">
        <v>59</v>
      </c>
      <c r="C39" s="84" t="s">
        <v>67</v>
      </c>
      <c r="D39" s="85" t="s">
        <v>106</v>
      </c>
      <c r="E39" s="73">
        <v>1832004</v>
      </c>
      <c r="F39" s="86"/>
      <c r="G39" s="86"/>
      <c r="H39" s="86"/>
    </row>
    <row r="40">
      <c r="A40" s="83"/>
      <c r="B40" s="84"/>
      <c r="C40" s="84"/>
      <c r="D40" s="95">
        <v>37</v>
      </c>
      <c r="E40" s="81">
        <f>SUM(E3:E39)</f>
        <v>392050523.51999998</v>
      </c>
      <c r="F40" s="86"/>
      <c r="G40" s="86"/>
      <c r="H40" s="86"/>
    </row>
    <row r="41">
      <c r="A41" s="75">
        <v>42738</v>
      </c>
      <c r="B41" s="74" t="s">
        <v>55</v>
      </c>
      <c r="C41" s="74" t="s">
        <v>64</v>
      </c>
      <c r="D41" s="72" t="s">
        <v>74</v>
      </c>
      <c r="E41" s="73">
        <v>149800</v>
      </c>
      <c r="F41" s="74" t="s">
        <v>163</v>
      </c>
      <c r="G41" s="74" t="s">
        <v>164</v>
      </c>
      <c r="H41" s="74" t="s">
        <v>175</v>
      </c>
    </row>
    <row r="42">
      <c r="A42" s="75">
        <v>42745</v>
      </c>
      <c r="B42" s="74" t="s">
        <v>55</v>
      </c>
      <c r="C42" s="74" t="s">
        <v>56</v>
      </c>
      <c r="D42" s="72" t="s">
        <v>113</v>
      </c>
      <c r="E42" s="73">
        <v>963000</v>
      </c>
      <c r="F42" s="74" t="s">
        <v>163</v>
      </c>
      <c r="G42" s="74" t="s">
        <v>164</v>
      </c>
      <c r="H42" s="74" t="s">
        <v>175</v>
      </c>
    </row>
    <row r="43">
      <c r="A43" s="75">
        <v>42746</v>
      </c>
      <c r="B43" s="74" t="s">
        <v>55</v>
      </c>
      <c r="C43" s="74" t="s">
        <v>56</v>
      </c>
      <c r="D43" s="72" t="s">
        <v>113</v>
      </c>
      <c r="E43" s="73">
        <v>963000</v>
      </c>
      <c r="F43" s="74" t="s">
        <v>163</v>
      </c>
      <c r="G43" s="74" t="s">
        <v>164</v>
      </c>
      <c r="H43" s="74" t="s">
        <v>175</v>
      </c>
    </row>
    <row r="44">
      <c r="A44" s="75">
        <v>42748</v>
      </c>
      <c r="B44" s="74" t="s">
        <v>55</v>
      </c>
      <c r="C44" s="74" t="s">
        <v>67</v>
      </c>
      <c r="D44" s="72" t="s">
        <v>126</v>
      </c>
      <c r="E44" s="73">
        <v>50000</v>
      </c>
      <c r="F44" s="74" t="s">
        <v>163</v>
      </c>
      <c r="G44" s="74" t="s">
        <v>164</v>
      </c>
      <c r="H44" s="74" t="s">
        <v>175</v>
      </c>
    </row>
    <row r="45">
      <c r="A45" s="75">
        <v>42755</v>
      </c>
      <c r="B45" s="74" t="s">
        <v>55</v>
      </c>
      <c r="C45" s="74" t="s">
        <v>60</v>
      </c>
      <c r="D45" s="72" t="s">
        <v>131</v>
      </c>
      <c r="E45" s="73">
        <v>30000</v>
      </c>
      <c r="F45" s="74" t="s">
        <v>163</v>
      </c>
      <c r="G45" s="74" t="s">
        <v>164</v>
      </c>
      <c r="H45" s="74" t="s">
        <v>175</v>
      </c>
    </row>
    <row r="46">
      <c r="A46" s="75">
        <v>42755</v>
      </c>
      <c r="B46" s="74" t="s">
        <v>55</v>
      </c>
      <c r="C46" s="74" t="s">
        <v>56</v>
      </c>
      <c r="D46" s="72" t="s">
        <v>94</v>
      </c>
      <c r="E46" s="73">
        <v>73252.199999999997</v>
      </c>
      <c r="F46" s="74"/>
      <c r="G46" s="74"/>
      <c r="H46" s="74"/>
    </row>
    <row r="47">
      <c r="A47" s="75">
        <v>42755</v>
      </c>
      <c r="B47" s="74" t="s">
        <v>55</v>
      </c>
      <c r="C47" s="74" t="s">
        <v>64</v>
      </c>
      <c r="D47" s="72" t="s">
        <v>127</v>
      </c>
      <c r="E47" s="73">
        <v>165984.26999999999</v>
      </c>
      <c r="F47" s="74" t="s">
        <v>163</v>
      </c>
      <c r="G47" s="74" t="s">
        <v>164</v>
      </c>
      <c r="H47" s="74" t="s">
        <v>175</v>
      </c>
    </row>
    <row r="48">
      <c r="A48" s="75">
        <v>42755</v>
      </c>
      <c r="B48" s="74" t="s">
        <v>55</v>
      </c>
      <c r="C48" s="74" t="s">
        <v>60</v>
      </c>
      <c r="D48" s="72" t="s">
        <v>105</v>
      </c>
      <c r="E48" s="73">
        <v>8100</v>
      </c>
      <c r="F48" s="74" t="s">
        <v>163</v>
      </c>
      <c r="G48" s="74" t="s">
        <v>164</v>
      </c>
      <c r="H48" s="74" t="s">
        <v>175</v>
      </c>
    </row>
    <row r="49">
      <c r="A49" s="75">
        <v>42758</v>
      </c>
      <c r="B49" s="74" t="s">
        <v>55</v>
      </c>
      <c r="C49" s="74" t="s">
        <v>60</v>
      </c>
      <c r="D49" s="72" t="s">
        <v>105</v>
      </c>
      <c r="E49" s="73">
        <v>8000</v>
      </c>
      <c r="F49" s="74" t="s">
        <v>163</v>
      </c>
      <c r="G49" s="74" t="s">
        <v>164</v>
      </c>
      <c r="H49" s="74" t="s">
        <v>167</v>
      </c>
    </row>
    <row r="50">
      <c r="A50" s="75">
        <v>42758</v>
      </c>
      <c r="B50" s="74" t="s">
        <v>55</v>
      </c>
      <c r="C50" s="74" t="s">
        <v>64</v>
      </c>
      <c r="D50" s="72" t="s">
        <v>70</v>
      </c>
      <c r="E50" s="73">
        <v>150000</v>
      </c>
      <c r="F50" s="74" t="s">
        <v>163</v>
      </c>
      <c r="G50" s="74" t="s">
        <v>164</v>
      </c>
      <c r="H50" s="74" t="s">
        <v>175</v>
      </c>
    </row>
    <row r="51">
      <c r="A51" s="75">
        <v>42761</v>
      </c>
      <c r="B51" s="74" t="s">
        <v>55</v>
      </c>
      <c r="C51" s="74" t="s">
        <v>60</v>
      </c>
      <c r="D51" s="72" t="s">
        <v>105</v>
      </c>
      <c r="E51" s="73">
        <v>11246.83</v>
      </c>
      <c r="F51" s="74" t="s">
        <v>163</v>
      </c>
      <c r="G51" s="74" t="s">
        <v>164</v>
      </c>
      <c r="H51" s="74" t="s">
        <v>166</v>
      </c>
    </row>
    <row r="52">
      <c r="A52" s="75">
        <v>42761</v>
      </c>
      <c r="B52" s="74" t="s">
        <v>55</v>
      </c>
      <c r="C52" s="74" t="s">
        <v>60</v>
      </c>
      <c r="D52" s="72" t="s">
        <v>129</v>
      </c>
      <c r="E52" s="73">
        <v>30000</v>
      </c>
      <c r="F52" s="74" t="s">
        <v>163</v>
      </c>
      <c r="G52" s="74" t="s">
        <v>164</v>
      </c>
      <c r="H52" s="74" t="s">
        <v>165</v>
      </c>
    </row>
    <row r="53">
      <c r="A53" s="75">
        <v>42766</v>
      </c>
      <c r="B53" s="74" t="s">
        <v>55</v>
      </c>
      <c r="C53" s="74" t="s">
        <v>67</v>
      </c>
      <c r="D53" s="72" t="s">
        <v>105</v>
      </c>
      <c r="E53" s="73">
        <v>1695370</v>
      </c>
      <c r="F53" s="74"/>
      <c r="G53" s="74"/>
      <c r="H53" s="74"/>
    </row>
    <row r="54">
      <c r="A54" s="75">
        <v>42766</v>
      </c>
      <c r="B54" s="74" t="s">
        <v>55</v>
      </c>
      <c r="C54" s="74" t="s">
        <v>67</v>
      </c>
      <c r="D54" s="72" t="s">
        <v>134</v>
      </c>
      <c r="E54" s="73">
        <v>662769</v>
      </c>
      <c r="F54" s="74"/>
      <c r="G54" s="74"/>
      <c r="H54" s="74"/>
    </row>
    <row r="55">
      <c r="A55" s="75">
        <v>42768</v>
      </c>
      <c r="B55" s="74" t="s">
        <v>55</v>
      </c>
      <c r="C55" s="74" t="s">
        <v>56</v>
      </c>
      <c r="D55" s="72" t="s">
        <v>112</v>
      </c>
      <c r="E55" s="73">
        <v>177063.60000000001</v>
      </c>
      <c r="F55" s="74" t="s">
        <v>163</v>
      </c>
      <c r="G55" s="74" t="s">
        <v>164</v>
      </c>
      <c r="H55" s="74" t="s">
        <v>175</v>
      </c>
    </row>
    <row r="56">
      <c r="A56" s="75">
        <v>42768</v>
      </c>
      <c r="B56" s="74" t="s">
        <v>55</v>
      </c>
      <c r="C56" s="74" t="s">
        <v>60</v>
      </c>
      <c r="D56" s="72" t="s">
        <v>130</v>
      </c>
      <c r="E56" s="73">
        <v>33500</v>
      </c>
      <c r="F56" s="74" t="s">
        <v>163</v>
      </c>
      <c r="G56" s="74" t="s">
        <v>164</v>
      </c>
      <c r="H56" s="74" t="s">
        <v>175</v>
      </c>
    </row>
    <row r="57">
      <c r="A57" s="75">
        <v>42773</v>
      </c>
      <c r="B57" s="74" t="s">
        <v>55</v>
      </c>
      <c r="C57" s="74" t="s">
        <v>64</v>
      </c>
      <c r="D57" s="72" t="s">
        <v>113</v>
      </c>
      <c r="E57" s="73">
        <v>77682</v>
      </c>
      <c r="F57" s="74" t="s">
        <v>163</v>
      </c>
      <c r="G57" s="74" t="s">
        <v>164</v>
      </c>
      <c r="H57" s="74" t="s">
        <v>165</v>
      </c>
    </row>
    <row r="58">
      <c r="A58" s="75">
        <v>42775</v>
      </c>
      <c r="B58" s="74" t="s">
        <v>55</v>
      </c>
      <c r="C58" s="74" t="s">
        <v>64</v>
      </c>
      <c r="D58" s="72" t="s">
        <v>74</v>
      </c>
      <c r="E58" s="73">
        <v>47415</v>
      </c>
      <c r="F58" s="74"/>
      <c r="G58" s="74"/>
      <c r="H58" s="74"/>
    </row>
    <row r="59">
      <c r="A59" s="75">
        <v>42779</v>
      </c>
      <c r="B59" s="74" t="s">
        <v>55</v>
      </c>
      <c r="C59" s="74" t="s">
        <v>60</v>
      </c>
      <c r="D59" s="72" t="s">
        <v>121</v>
      </c>
      <c r="E59" s="73">
        <v>29886.75</v>
      </c>
      <c r="F59" s="74" t="s">
        <v>163</v>
      </c>
      <c r="G59" s="74" t="s">
        <v>164</v>
      </c>
      <c r="H59" s="74" t="s">
        <v>175</v>
      </c>
    </row>
    <row r="60">
      <c r="A60" s="75">
        <v>42780</v>
      </c>
      <c r="B60" s="74" t="s">
        <v>55</v>
      </c>
      <c r="C60" s="74" t="s">
        <v>64</v>
      </c>
      <c r="D60" s="72" t="s">
        <v>132</v>
      </c>
      <c r="E60" s="73">
        <v>76536.800000000003</v>
      </c>
      <c r="F60" s="74" t="s">
        <v>163</v>
      </c>
      <c r="G60" s="74" t="s">
        <v>164</v>
      </c>
      <c r="H60" s="74" t="s">
        <v>175</v>
      </c>
    </row>
    <row r="61">
      <c r="A61" s="75">
        <v>42786</v>
      </c>
      <c r="B61" s="74" t="s">
        <v>55</v>
      </c>
      <c r="C61" s="74" t="s">
        <v>60</v>
      </c>
      <c r="D61" s="72" t="s">
        <v>123</v>
      </c>
      <c r="E61" s="73">
        <v>18928</v>
      </c>
      <c r="F61" s="74" t="s">
        <v>163</v>
      </c>
      <c r="G61" s="74" t="s">
        <v>164</v>
      </c>
      <c r="H61" s="74" t="s">
        <v>165</v>
      </c>
    </row>
    <row r="62">
      <c r="A62" s="75">
        <v>42786</v>
      </c>
      <c r="B62" s="74" t="s">
        <v>55</v>
      </c>
      <c r="C62" s="74" t="s">
        <v>60</v>
      </c>
      <c r="D62" s="72" t="s">
        <v>103</v>
      </c>
      <c r="E62" s="73">
        <v>12958.66</v>
      </c>
      <c r="F62" s="74" t="s">
        <v>163</v>
      </c>
      <c r="G62" s="74" t="s">
        <v>164</v>
      </c>
      <c r="H62" s="74" t="s">
        <v>165</v>
      </c>
    </row>
    <row r="63">
      <c r="A63" s="75">
        <v>42786</v>
      </c>
      <c r="B63" s="74" t="s">
        <v>55</v>
      </c>
      <c r="C63" s="74" t="s">
        <v>64</v>
      </c>
      <c r="D63" s="72" t="s">
        <v>139</v>
      </c>
      <c r="E63" s="73">
        <v>59999.879999999997</v>
      </c>
      <c r="F63" s="74" t="s">
        <v>163</v>
      </c>
      <c r="G63" s="74" t="s">
        <v>164</v>
      </c>
      <c r="H63" s="74" t="s">
        <v>167</v>
      </c>
    </row>
    <row r="64">
      <c r="A64" s="75">
        <v>42786</v>
      </c>
      <c r="B64" s="74" t="s">
        <v>55</v>
      </c>
      <c r="C64" s="74" t="s">
        <v>60</v>
      </c>
      <c r="D64" s="72" t="s">
        <v>122</v>
      </c>
      <c r="E64" s="73">
        <v>25730</v>
      </c>
      <c r="F64" s="74" t="s">
        <v>163</v>
      </c>
      <c r="G64" s="74" t="s">
        <v>164</v>
      </c>
      <c r="H64" s="74" t="s">
        <v>167</v>
      </c>
    </row>
    <row r="65">
      <c r="A65" s="75">
        <v>42786</v>
      </c>
      <c r="B65" s="74" t="s">
        <v>55</v>
      </c>
      <c r="C65" s="74" t="s">
        <v>60</v>
      </c>
      <c r="D65" s="72" t="s">
        <v>122</v>
      </c>
      <c r="E65" s="73">
        <v>20000</v>
      </c>
      <c r="F65" s="74" t="s">
        <v>163</v>
      </c>
      <c r="G65" s="74" t="s">
        <v>164</v>
      </c>
      <c r="H65" s="74" t="s">
        <v>175</v>
      </c>
    </row>
    <row r="66">
      <c r="A66" s="75">
        <v>42787</v>
      </c>
      <c r="B66" s="74" t="s">
        <v>55</v>
      </c>
      <c r="C66" s="74" t="s">
        <v>56</v>
      </c>
      <c r="D66" s="72" t="s">
        <v>86</v>
      </c>
      <c r="E66" s="73">
        <v>921046.21999999997</v>
      </c>
      <c r="F66" s="74" t="s">
        <v>163</v>
      </c>
      <c r="G66" s="74" t="s">
        <v>164</v>
      </c>
      <c r="H66" s="74" t="s">
        <v>175</v>
      </c>
    </row>
    <row r="67">
      <c r="A67" s="75">
        <v>42787</v>
      </c>
      <c r="B67" s="74" t="s">
        <v>55</v>
      </c>
      <c r="C67" s="74" t="s">
        <v>60</v>
      </c>
      <c r="D67" s="72" t="s">
        <v>85</v>
      </c>
      <c r="E67" s="73">
        <v>12250</v>
      </c>
      <c r="F67" s="74" t="s">
        <v>163</v>
      </c>
      <c r="G67" s="74" t="s">
        <v>164</v>
      </c>
      <c r="H67" s="74" t="s">
        <v>175</v>
      </c>
    </row>
    <row r="68">
      <c r="A68" s="75">
        <v>42790</v>
      </c>
      <c r="B68" s="74" t="s">
        <v>55</v>
      </c>
      <c r="C68" s="74" t="s">
        <v>60</v>
      </c>
      <c r="D68" s="72" t="s">
        <v>94</v>
      </c>
      <c r="E68" s="73">
        <v>15087</v>
      </c>
      <c r="F68" s="74"/>
      <c r="G68" s="74"/>
      <c r="H68" s="74"/>
    </row>
    <row r="69">
      <c r="A69" s="75">
        <v>42790</v>
      </c>
      <c r="B69" s="74" t="s">
        <v>55</v>
      </c>
      <c r="C69" s="74" t="s">
        <v>64</v>
      </c>
      <c r="D69" s="72" t="s">
        <v>136</v>
      </c>
      <c r="E69" s="73">
        <v>100000</v>
      </c>
      <c r="F69" s="74" t="s">
        <v>163</v>
      </c>
      <c r="G69" s="74" t="s">
        <v>164</v>
      </c>
      <c r="H69" s="74" t="s">
        <v>165</v>
      </c>
    </row>
    <row r="70">
      <c r="A70" s="75">
        <v>42790</v>
      </c>
      <c r="B70" s="74" t="s">
        <v>55</v>
      </c>
      <c r="C70" s="74" t="s">
        <v>60</v>
      </c>
      <c r="D70" s="72" t="s">
        <v>138</v>
      </c>
      <c r="E70" s="73">
        <v>14500</v>
      </c>
      <c r="F70" s="74" t="s">
        <v>163</v>
      </c>
      <c r="G70" s="74" t="s">
        <v>164</v>
      </c>
      <c r="H70" s="74" t="s">
        <v>175</v>
      </c>
    </row>
    <row r="71">
      <c r="A71" s="75">
        <v>42790</v>
      </c>
      <c r="B71" s="74" t="s">
        <v>55</v>
      </c>
      <c r="C71" s="74" t="s">
        <v>60</v>
      </c>
      <c r="D71" s="72" t="s">
        <v>105</v>
      </c>
      <c r="E71" s="73">
        <v>30000</v>
      </c>
      <c r="F71" s="74" t="s">
        <v>163</v>
      </c>
      <c r="G71" s="74" t="s">
        <v>164</v>
      </c>
      <c r="H71" s="74" t="s">
        <v>165</v>
      </c>
    </row>
    <row r="72">
      <c r="A72" s="75">
        <v>42803</v>
      </c>
      <c r="B72" s="74" t="s">
        <v>55</v>
      </c>
      <c r="C72" s="74" t="s">
        <v>60</v>
      </c>
      <c r="D72" s="72" t="s">
        <v>75</v>
      </c>
      <c r="E72" s="73">
        <v>20325</v>
      </c>
      <c r="F72" s="74" t="s">
        <v>163</v>
      </c>
      <c r="G72" s="74" t="s">
        <v>164</v>
      </c>
      <c r="H72" s="74" t="s">
        <v>167</v>
      </c>
    </row>
    <row r="73">
      <c r="A73" s="75">
        <v>42804</v>
      </c>
      <c r="B73" s="74" t="s">
        <v>55</v>
      </c>
      <c r="C73" s="74" t="s">
        <v>67</v>
      </c>
      <c r="D73" s="72" t="s">
        <v>105</v>
      </c>
      <c r="E73" s="73">
        <v>2041547.8600000001</v>
      </c>
      <c r="F73" s="74" t="s">
        <v>163</v>
      </c>
      <c r="G73" s="74" t="s">
        <v>164</v>
      </c>
      <c r="H73" s="74" t="s">
        <v>166</v>
      </c>
    </row>
    <row r="74">
      <c r="A74" s="75">
        <v>42807</v>
      </c>
      <c r="B74" s="74" t="s">
        <v>55</v>
      </c>
      <c r="C74" s="74" t="s">
        <v>60</v>
      </c>
      <c r="D74" s="72" t="s">
        <v>75</v>
      </c>
      <c r="E74" s="73">
        <v>25680</v>
      </c>
      <c r="F74" s="74" t="s">
        <v>163</v>
      </c>
      <c r="G74" s="74" t="s">
        <v>164</v>
      </c>
      <c r="H74" s="74" t="s">
        <v>175</v>
      </c>
    </row>
    <row r="75">
      <c r="A75" s="75">
        <v>42810</v>
      </c>
      <c r="B75" s="74" t="s">
        <v>55</v>
      </c>
      <c r="C75" s="74" t="s">
        <v>60</v>
      </c>
      <c r="D75" s="72" t="s">
        <v>105</v>
      </c>
      <c r="E75" s="73">
        <v>24019.900000000001</v>
      </c>
      <c r="F75" s="74" t="s">
        <v>163</v>
      </c>
      <c r="G75" s="74" t="s">
        <v>164</v>
      </c>
      <c r="H75" s="74" t="s">
        <v>165</v>
      </c>
    </row>
    <row r="76">
      <c r="A76" s="76">
        <v>42818</v>
      </c>
      <c r="B76" s="77" t="s">
        <v>55</v>
      </c>
      <c r="C76" s="77" t="s">
        <v>60</v>
      </c>
      <c r="D76" s="78" t="s">
        <v>107</v>
      </c>
      <c r="E76" s="73">
        <v>3900</v>
      </c>
      <c r="F76" s="77" t="s">
        <v>163</v>
      </c>
      <c r="G76" s="77" t="s">
        <v>164</v>
      </c>
      <c r="H76" s="77" t="s">
        <v>165</v>
      </c>
    </row>
    <row r="77">
      <c r="A77" s="75">
        <v>42818</v>
      </c>
      <c r="B77" s="74" t="s">
        <v>55</v>
      </c>
      <c r="C77" s="74" t="s">
        <v>60</v>
      </c>
      <c r="D77" s="72" t="s">
        <v>94</v>
      </c>
      <c r="E77" s="73">
        <v>17500</v>
      </c>
      <c r="F77" s="74" t="s">
        <v>163</v>
      </c>
      <c r="G77" s="74" t="s">
        <v>164</v>
      </c>
      <c r="H77" s="74" t="s">
        <v>170</v>
      </c>
    </row>
    <row r="78">
      <c r="A78" s="75">
        <v>42825</v>
      </c>
      <c r="B78" s="74" t="s">
        <v>55</v>
      </c>
      <c r="C78" s="74" t="s">
        <v>60</v>
      </c>
      <c r="D78" s="72" t="s">
        <v>168</v>
      </c>
      <c r="E78" s="73">
        <v>25000</v>
      </c>
      <c r="F78" s="74" t="s">
        <v>163</v>
      </c>
      <c r="G78" s="74" t="s">
        <v>164</v>
      </c>
      <c r="H78" s="74" t="s">
        <v>169</v>
      </c>
    </row>
    <row r="79">
      <c r="A79" s="75">
        <v>42825</v>
      </c>
      <c r="B79" s="74" t="s">
        <v>55</v>
      </c>
      <c r="C79" s="74" t="s">
        <v>60</v>
      </c>
      <c r="D79" s="72" t="s">
        <v>105</v>
      </c>
      <c r="E79" s="73">
        <v>15019.75</v>
      </c>
      <c r="F79" s="74" t="s">
        <v>163</v>
      </c>
      <c r="G79" s="74" t="s">
        <v>164</v>
      </c>
      <c r="H79" s="74" t="s">
        <v>175</v>
      </c>
    </row>
    <row r="80">
      <c r="A80" s="75">
        <v>42828</v>
      </c>
      <c r="B80" s="74" t="s">
        <v>55</v>
      </c>
      <c r="C80" s="74" t="s">
        <v>60</v>
      </c>
      <c r="D80" s="72" t="s">
        <v>75</v>
      </c>
      <c r="E80" s="73">
        <v>5700</v>
      </c>
      <c r="F80" s="74" t="s">
        <v>163</v>
      </c>
      <c r="G80" s="74" t="s">
        <v>164</v>
      </c>
      <c r="H80" s="74" t="s">
        <v>175</v>
      </c>
    </row>
    <row r="81">
      <c r="A81" s="75">
        <v>42829</v>
      </c>
      <c r="B81" s="74" t="s">
        <v>55</v>
      </c>
      <c r="C81" s="74" t="s">
        <v>64</v>
      </c>
      <c r="D81" s="72" t="s">
        <v>83</v>
      </c>
      <c r="E81" s="73">
        <v>375000</v>
      </c>
      <c r="F81" s="74"/>
      <c r="G81" s="74"/>
      <c r="H81" s="74"/>
    </row>
    <row r="82">
      <c r="A82" s="75">
        <v>42832</v>
      </c>
      <c r="B82" s="74" t="s">
        <v>55</v>
      </c>
      <c r="C82" s="74" t="s">
        <v>60</v>
      </c>
      <c r="D82" s="72" t="s">
        <v>93</v>
      </c>
      <c r="E82" s="73">
        <v>8800.1200000000008</v>
      </c>
      <c r="F82" s="74" t="s">
        <v>163</v>
      </c>
      <c r="G82" s="74" t="s">
        <v>164</v>
      </c>
      <c r="H82" s="74" t="s">
        <v>175</v>
      </c>
    </row>
    <row r="83">
      <c r="A83" s="75">
        <v>42835</v>
      </c>
      <c r="B83" s="74" t="s">
        <v>55</v>
      </c>
      <c r="C83" s="74" t="s">
        <v>60</v>
      </c>
      <c r="D83" s="72" t="s">
        <v>74</v>
      </c>
      <c r="E83" s="73">
        <v>21451.75</v>
      </c>
      <c r="F83" s="74"/>
      <c r="G83" s="74"/>
      <c r="H83" s="74"/>
    </row>
    <row r="84">
      <c r="A84" s="75">
        <v>42837</v>
      </c>
      <c r="B84" s="74" t="s">
        <v>55</v>
      </c>
      <c r="C84" s="74" t="s">
        <v>64</v>
      </c>
      <c r="D84" s="72" t="s">
        <v>90</v>
      </c>
      <c r="E84" s="73">
        <v>150458.04999999999</v>
      </c>
      <c r="F84" s="74"/>
      <c r="G84" s="74"/>
      <c r="H84" s="74"/>
    </row>
    <row r="85">
      <c r="A85" s="75">
        <v>42837</v>
      </c>
      <c r="B85" s="74" t="s">
        <v>55</v>
      </c>
      <c r="C85" s="74" t="s">
        <v>60</v>
      </c>
      <c r="D85" s="72" t="s">
        <v>86</v>
      </c>
      <c r="E85" s="73">
        <v>9430.2000000000007</v>
      </c>
      <c r="F85" s="74" t="s">
        <v>163</v>
      </c>
      <c r="G85" s="74" t="s">
        <v>164</v>
      </c>
      <c r="H85" s="74" t="s">
        <v>175</v>
      </c>
    </row>
    <row r="86">
      <c r="A86" s="75">
        <v>42837</v>
      </c>
      <c r="B86" s="74" t="s">
        <v>55</v>
      </c>
      <c r="C86" s="74" t="s">
        <v>56</v>
      </c>
      <c r="D86" s="72" t="s">
        <v>58</v>
      </c>
      <c r="E86" s="73">
        <v>33384</v>
      </c>
      <c r="F86" s="74" t="s">
        <v>163</v>
      </c>
      <c r="G86" s="74" t="s">
        <v>164</v>
      </c>
      <c r="H86" s="74" t="s">
        <v>165</v>
      </c>
    </row>
    <row r="87">
      <c r="A87" s="76">
        <v>42843</v>
      </c>
      <c r="B87" s="77" t="s">
        <v>55</v>
      </c>
      <c r="C87" s="77" t="s">
        <v>60</v>
      </c>
      <c r="D87" s="78" t="s">
        <v>74</v>
      </c>
      <c r="E87" s="73">
        <v>15000</v>
      </c>
      <c r="F87" s="77" t="s">
        <v>163</v>
      </c>
      <c r="G87" s="77" t="s">
        <v>164</v>
      </c>
      <c r="H87" s="77" t="s">
        <v>175</v>
      </c>
    </row>
    <row r="88">
      <c r="A88" s="75">
        <v>42845</v>
      </c>
      <c r="B88" s="74" t="s">
        <v>55</v>
      </c>
      <c r="C88" s="74" t="s">
        <v>67</v>
      </c>
      <c r="D88" s="72" t="s">
        <v>74</v>
      </c>
      <c r="E88" s="73">
        <v>123867900</v>
      </c>
      <c r="F88" s="74" t="s">
        <v>163</v>
      </c>
      <c r="G88" s="74" t="s">
        <v>164</v>
      </c>
      <c r="H88" s="74" t="s">
        <v>170</v>
      </c>
    </row>
    <row r="89">
      <c r="A89" s="75">
        <v>42849</v>
      </c>
      <c r="B89" s="74" t="s">
        <v>55</v>
      </c>
      <c r="C89" s="74" t="s">
        <v>60</v>
      </c>
      <c r="D89" s="72" t="s">
        <v>154</v>
      </c>
      <c r="E89" s="73">
        <v>4075.4699999999998</v>
      </c>
      <c r="F89" s="74" t="s">
        <v>163</v>
      </c>
      <c r="G89" s="74" t="s">
        <v>164</v>
      </c>
      <c r="H89" s="74" t="s">
        <v>175</v>
      </c>
    </row>
    <row r="90">
      <c r="A90" s="75">
        <v>42850</v>
      </c>
      <c r="B90" s="74" t="s">
        <v>55</v>
      </c>
      <c r="C90" s="74" t="s">
        <v>60</v>
      </c>
      <c r="D90" s="72" t="s">
        <v>144</v>
      </c>
      <c r="E90" s="73">
        <v>15356.639999999999</v>
      </c>
      <c r="F90" s="74" t="s">
        <v>163</v>
      </c>
      <c r="G90" s="74" t="s">
        <v>164</v>
      </c>
      <c r="H90" s="74" t="s">
        <v>169</v>
      </c>
    </row>
    <row r="91">
      <c r="A91" s="75">
        <v>42850</v>
      </c>
      <c r="B91" s="74" t="s">
        <v>55</v>
      </c>
      <c r="C91" s="74" t="s">
        <v>60</v>
      </c>
      <c r="D91" s="72" t="s">
        <v>86</v>
      </c>
      <c r="E91" s="73">
        <v>15500</v>
      </c>
      <c r="F91" s="74"/>
      <c r="G91" s="74"/>
      <c r="H91" s="74"/>
    </row>
    <row r="92">
      <c r="A92" s="75">
        <v>42853</v>
      </c>
      <c r="B92" s="74" t="s">
        <v>55</v>
      </c>
      <c r="C92" s="74" t="s">
        <v>64</v>
      </c>
      <c r="D92" s="72" t="s">
        <v>75</v>
      </c>
      <c r="E92" s="73">
        <v>7790</v>
      </c>
      <c r="F92" s="74" t="s">
        <v>163</v>
      </c>
      <c r="G92" s="74" t="s">
        <v>164</v>
      </c>
      <c r="H92" s="74" t="s">
        <v>170</v>
      </c>
    </row>
    <row r="93">
      <c r="A93" s="76">
        <v>42859</v>
      </c>
      <c r="B93" s="77" t="s">
        <v>55</v>
      </c>
      <c r="C93" s="77" t="s">
        <v>64</v>
      </c>
      <c r="D93" s="78" t="s">
        <v>115</v>
      </c>
      <c r="E93" s="73">
        <v>103003.41</v>
      </c>
      <c r="F93" s="77" t="s">
        <v>163</v>
      </c>
      <c r="G93" s="77" t="s">
        <v>164</v>
      </c>
      <c r="H93" s="77" t="s">
        <v>175</v>
      </c>
    </row>
    <row r="94">
      <c r="A94" s="75">
        <v>42863</v>
      </c>
      <c r="B94" s="74" t="s">
        <v>55</v>
      </c>
      <c r="C94" s="74" t="s">
        <v>60</v>
      </c>
      <c r="D94" s="72" t="s">
        <v>100</v>
      </c>
      <c r="E94" s="73">
        <v>13482</v>
      </c>
      <c r="F94" s="74"/>
      <c r="G94" s="74"/>
      <c r="H94" s="74"/>
    </row>
    <row r="95">
      <c r="A95" s="76">
        <v>42864</v>
      </c>
      <c r="B95" s="77" t="s">
        <v>55</v>
      </c>
      <c r="C95" s="77" t="s">
        <v>60</v>
      </c>
      <c r="D95" s="78" t="s">
        <v>142</v>
      </c>
      <c r="E95" s="73">
        <v>11000</v>
      </c>
      <c r="F95" s="77" t="s">
        <v>163</v>
      </c>
      <c r="G95" s="77" t="s">
        <v>164</v>
      </c>
      <c r="H95" s="77" t="s">
        <v>165</v>
      </c>
    </row>
    <row r="96">
      <c r="A96" s="75">
        <v>42866</v>
      </c>
      <c r="B96" s="74" t="s">
        <v>55</v>
      </c>
      <c r="C96" s="74" t="s">
        <v>60</v>
      </c>
      <c r="D96" s="72" t="s">
        <v>112</v>
      </c>
      <c r="E96" s="73">
        <v>8856.5400000000009</v>
      </c>
      <c r="F96" s="74" t="s">
        <v>163</v>
      </c>
      <c r="G96" s="74" t="s">
        <v>164</v>
      </c>
      <c r="H96" s="74" t="s">
        <v>175</v>
      </c>
    </row>
    <row r="97">
      <c r="A97" s="75">
        <v>42867</v>
      </c>
      <c r="B97" s="74" t="s">
        <v>55</v>
      </c>
      <c r="C97" s="74" t="s">
        <v>60</v>
      </c>
      <c r="D97" s="72" t="s">
        <v>105</v>
      </c>
      <c r="E97" s="73">
        <v>29957.189999999999</v>
      </c>
      <c r="F97" s="74" t="s">
        <v>163</v>
      </c>
      <c r="G97" s="74" t="s">
        <v>164</v>
      </c>
      <c r="H97" s="74" t="s">
        <v>175</v>
      </c>
    </row>
    <row r="98">
      <c r="A98" s="75">
        <v>42867</v>
      </c>
      <c r="B98" s="74" t="s">
        <v>55</v>
      </c>
      <c r="C98" s="74" t="s">
        <v>60</v>
      </c>
      <c r="D98" s="72" t="s">
        <v>105</v>
      </c>
      <c r="E98" s="73">
        <v>29967.630000000001</v>
      </c>
      <c r="F98" s="74"/>
      <c r="G98" s="74"/>
      <c r="H98" s="74"/>
    </row>
    <row r="99">
      <c r="A99" s="76">
        <v>42867</v>
      </c>
      <c r="B99" s="77" t="s">
        <v>55</v>
      </c>
      <c r="C99" s="77" t="s">
        <v>60</v>
      </c>
      <c r="D99" s="78" t="s">
        <v>117</v>
      </c>
      <c r="E99" s="73">
        <v>8630</v>
      </c>
      <c r="F99" s="77" t="s">
        <v>163</v>
      </c>
      <c r="G99" s="77" t="s">
        <v>164</v>
      </c>
      <c r="H99" s="77" t="s">
        <v>175</v>
      </c>
    </row>
    <row r="100">
      <c r="A100" s="75">
        <v>42870</v>
      </c>
      <c r="B100" s="74" t="s">
        <v>55</v>
      </c>
      <c r="C100" s="74" t="s">
        <v>62</v>
      </c>
      <c r="D100" s="72" t="s">
        <v>134</v>
      </c>
      <c r="E100" s="73">
        <v>3210267.5</v>
      </c>
      <c r="F100" s="74"/>
      <c r="G100" s="74"/>
      <c r="H100" s="74"/>
    </row>
    <row r="101">
      <c r="A101" s="75">
        <v>42873</v>
      </c>
      <c r="B101" s="74" t="s">
        <v>55</v>
      </c>
      <c r="C101" s="74" t="s">
        <v>64</v>
      </c>
      <c r="D101" s="72" t="s">
        <v>74</v>
      </c>
      <c r="E101" s="73">
        <v>119205.74000000001</v>
      </c>
      <c r="F101" s="74"/>
      <c r="G101" s="74"/>
      <c r="H101" s="74"/>
    </row>
    <row r="102">
      <c r="A102" s="75">
        <v>42885</v>
      </c>
      <c r="B102" s="74" t="s">
        <v>55</v>
      </c>
      <c r="C102" s="74" t="s">
        <v>60</v>
      </c>
      <c r="D102" s="72" t="s">
        <v>75</v>
      </c>
      <c r="E102" s="73">
        <v>5914.2799999999997</v>
      </c>
      <c r="F102" s="74"/>
      <c r="G102" s="74"/>
      <c r="H102" s="74"/>
    </row>
    <row r="103">
      <c r="A103" s="75">
        <v>42888</v>
      </c>
      <c r="B103" s="74" t="s">
        <v>55</v>
      </c>
      <c r="C103" s="74" t="s">
        <v>56</v>
      </c>
      <c r="D103" s="72" t="s">
        <v>114</v>
      </c>
      <c r="E103" s="73">
        <v>507452.59000000003</v>
      </c>
      <c r="F103" s="74"/>
      <c r="G103" s="74"/>
      <c r="H103" s="74"/>
    </row>
    <row r="104">
      <c r="A104" s="75">
        <v>42892</v>
      </c>
      <c r="B104" s="74" t="s">
        <v>55</v>
      </c>
      <c r="C104" s="74" t="s">
        <v>64</v>
      </c>
      <c r="D104" s="72" t="s">
        <v>112</v>
      </c>
      <c r="E104" s="73">
        <v>450000</v>
      </c>
      <c r="F104" s="74" t="s">
        <v>163</v>
      </c>
      <c r="G104" s="74" t="s">
        <v>164</v>
      </c>
      <c r="H104" s="74" t="s">
        <v>175</v>
      </c>
    </row>
    <row r="105">
      <c r="A105" s="75">
        <v>42892</v>
      </c>
      <c r="B105" s="74" t="s">
        <v>55</v>
      </c>
      <c r="C105" s="74" t="s">
        <v>60</v>
      </c>
      <c r="D105" s="72" t="s">
        <v>75</v>
      </c>
      <c r="E105" s="73">
        <v>17468.25</v>
      </c>
      <c r="F105" s="74"/>
      <c r="G105" s="74"/>
      <c r="H105" s="74"/>
    </row>
    <row r="106">
      <c r="A106" s="76">
        <v>42894</v>
      </c>
      <c r="B106" s="77" t="s">
        <v>55</v>
      </c>
      <c r="C106" s="77" t="s">
        <v>60</v>
      </c>
      <c r="D106" s="78" t="s">
        <v>113</v>
      </c>
      <c r="E106" s="73">
        <v>16692</v>
      </c>
      <c r="F106" s="77" t="s">
        <v>163</v>
      </c>
      <c r="G106" s="77" t="s">
        <v>164</v>
      </c>
      <c r="H106" s="77" t="s">
        <v>167</v>
      </c>
    </row>
    <row r="107">
      <c r="A107" s="75">
        <v>42898</v>
      </c>
      <c r="B107" s="74" t="s">
        <v>55</v>
      </c>
      <c r="C107" s="74" t="s">
        <v>60</v>
      </c>
      <c r="D107" s="72" t="s">
        <v>75</v>
      </c>
      <c r="E107" s="73">
        <v>6200</v>
      </c>
      <c r="F107" s="74" t="s">
        <v>163</v>
      </c>
      <c r="G107" s="74" t="s">
        <v>164</v>
      </c>
      <c r="H107" s="74" t="s">
        <v>175</v>
      </c>
    </row>
    <row r="108">
      <c r="A108" s="75">
        <v>42898</v>
      </c>
      <c r="B108" s="74" t="s">
        <v>55</v>
      </c>
      <c r="C108" s="74" t="s">
        <v>60</v>
      </c>
      <c r="D108" s="72" t="s">
        <v>113</v>
      </c>
      <c r="E108" s="73">
        <v>6420</v>
      </c>
      <c r="F108" s="74" t="s">
        <v>163</v>
      </c>
      <c r="G108" s="74" t="s">
        <v>164</v>
      </c>
      <c r="H108" s="74" t="s">
        <v>170</v>
      </c>
    </row>
    <row r="109">
      <c r="A109" s="75">
        <v>42899</v>
      </c>
      <c r="B109" s="74" t="s">
        <v>55</v>
      </c>
      <c r="C109" s="74" t="s">
        <v>60</v>
      </c>
      <c r="D109" s="72" t="s">
        <v>74</v>
      </c>
      <c r="E109" s="73">
        <v>6480</v>
      </c>
      <c r="F109" s="74" t="s">
        <v>163</v>
      </c>
      <c r="G109" s="74" t="s">
        <v>164</v>
      </c>
      <c r="H109" s="74" t="s">
        <v>166</v>
      </c>
    </row>
    <row r="110">
      <c r="A110" s="75">
        <v>42899</v>
      </c>
      <c r="B110" s="74" t="s">
        <v>55</v>
      </c>
      <c r="C110" s="74" t="s">
        <v>64</v>
      </c>
      <c r="D110" s="72" t="s">
        <v>98</v>
      </c>
      <c r="E110" s="73">
        <v>77040</v>
      </c>
      <c r="F110" s="86"/>
      <c r="G110" s="86"/>
      <c r="H110" s="86"/>
    </row>
    <row r="111">
      <c r="A111" s="75">
        <v>42902</v>
      </c>
      <c r="B111" s="74" t="s">
        <v>55</v>
      </c>
      <c r="C111" s="74" t="s">
        <v>67</v>
      </c>
      <c r="D111" s="72" t="s">
        <v>179</v>
      </c>
      <c r="E111" s="73">
        <v>180000</v>
      </c>
      <c r="F111" s="74"/>
      <c r="G111" s="74"/>
      <c r="H111" s="74"/>
    </row>
    <row r="112">
      <c r="A112" s="75">
        <v>42908</v>
      </c>
      <c r="B112" s="74" t="s">
        <v>55</v>
      </c>
      <c r="C112" s="74" t="s">
        <v>60</v>
      </c>
      <c r="D112" s="72" t="s">
        <v>105</v>
      </c>
      <c r="E112" s="73">
        <v>28777.43</v>
      </c>
      <c r="F112" s="74"/>
      <c r="G112" s="74"/>
      <c r="H112" s="74"/>
    </row>
    <row r="113">
      <c r="A113" s="75">
        <v>42912</v>
      </c>
      <c r="B113" s="74" t="s">
        <v>55</v>
      </c>
      <c r="C113" s="74" t="s">
        <v>60</v>
      </c>
      <c r="D113" s="72" t="s">
        <v>75</v>
      </c>
      <c r="E113" s="73">
        <v>3150</v>
      </c>
      <c r="F113" s="74"/>
      <c r="G113" s="74"/>
      <c r="H113" s="74"/>
    </row>
    <row r="114">
      <c r="A114" s="75">
        <v>42921</v>
      </c>
      <c r="B114" s="74" t="s">
        <v>55</v>
      </c>
      <c r="C114" s="74" t="s">
        <v>60</v>
      </c>
      <c r="D114" s="72" t="s">
        <v>112</v>
      </c>
      <c r="E114" s="73">
        <v>27820.040000000001</v>
      </c>
      <c r="F114" s="74" t="s">
        <v>163</v>
      </c>
      <c r="G114" s="74" t="s">
        <v>164</v>
      </c>
      <c r="H114" s="74" t="s">
        <v>175</v>
      </c>
    </row>
    <row r="115">
      <c r="A115" s="75">
        <v>42921</v>
      </c>
      <c r="B115" s="74" t="s">
        <v>55</v>
      </c>
      <c r="C115" s="74" t="s">
        <v>60</v>
      </c>
      <c r="D115" s="72" t="s">
        <v>102</v>
      </c>
      <c r="E115" s="73">
        <v>26584.689999999999</v>
      </c>
      <c r="F115" s="74" t="s">
        <v>163</v>
      </c>
      <c r="G115" s="74" t="s">
        <v>164</v>
      </c>
      <c r="H115" s="74" t="s">
        <v>166</v>
      </c>
    </row>
    <row r="116">
      <c r="A116" s="75">
        <v>42927</v>
      </c>
      <c r="B116" s="74" t="s">
        <v>55</v>
      </c>
      <c r="C116" s="74" t="s">
        <v>60</v>
      </c>
      <c r="D116" s="72" t="s">
        <v>95</v>
      </c>
      <c r="E116" s="73">
        <v>4571.04</v>
      </c>
      <c r="F116" s="74"/>
      <c r="G116" s="74"/>
      <c r="H116" s="74"/>
    </row>
    <row r="117">
      <c r="A117" s="75">
        <v>42929</v>
      </c>
      <c r="B117" s="74" t="s">
        <v>55</v>
      </c>
      <c r="C117" s="74" t="s">
        <v>60</v>
      </c>
      <c r="D117" s="72" t="s">
        <v>113</v>
      </c>
      <c r="E117" s="73">
        <v>28862.84</v>
      </c>
      <c r="F117" s="74" t="s">
        <v>163</v>
      </c>
      <c r="G117" s="74" t="s">
        <v>164</v>
      </c>
      <c r="H117" s="74" t="s">
        <v>166</v>
      </c>
    </row>
    <row r="118">
      <c r="A118" s="75">
        <v>42933</v>
      </c>
      <c r="B118" s="74" t="s">
        <v>55</v>
      </c>
      <c r="C118" s="74" t="s">
        <v>60</v>
      </c>
      <c r="D118" s="72" t="s">
        <v>99</v>
      </c>
      <c r="E118" s="73">
        <v>4705.8599999999997</v>
      </c>
      <c r="F118" s="74"/>
      <c r="G118" s="74"/>
      <c r="H118" s="74"/>
    </row>
    <row r="119">
      <c r="A119" s="75">
        <v>42936</v>
      </c>
      <c r="B119" s="74" t="s">
        <v>55</v>
      </c>
      <c r="C119" s="74" t="s">
        <v>60</v>
      </c>
      <c r="D119" s="72" t="s">
        <v>154</v>
      </c>
      <c r="E119" s="73">
        <v>13054</v>
      </c>
      <c r="F119" s="74"/>
      <c r="G119" s="74"/>
      <c r="H119" s="74"/>
    </row>
    <row r="120">
      <c r="A120" s="75">
        <v>42937</v>
      </c>
      <c r="B120" s="74" t="s">
        <v>55</v>
      </c>
      <c r="C120" s="74" t="s">
        <v>60</v>
      </c>
      <c r="D120" s="72" t="s">
        <v>112</v>
      </c>
      <c r="E120" s="73">
        <v>17141</v>
      </c>
      <c r="F120" s="74"/>
      <c r="G120" s="74"/>
      <c r="H120" s="74"/>
    </row>
    <row r="121">
      <c r="A121" s="75">
        <v>42937</v>
      </c>
      <c r="B121" s="74" t="s">
        <v>55</v>
      </c>
      <c r="C121" s="74" t="s">
        <v>60</v>
      </c>
      <c r="D121" s="72" t="s">
        <v>97</v>
      </c>
      <c r="E121" s="73">
        <v>15000</v>
      </c>
      <c r="F121" s="74"/>
      <c r="G121" s="74"/>
      <c r="H121" s="74"/>
    </row>
    <row r="122">
      <c r="A122" s="75">
        <v>42940</v>
      </c>
      <c r="B122" s="74" t="s">
        <v>55</v>
      </c>
      <c r="C122" s="74" t="s">
        <v>64</v>
      </c>
      <c r="D122" s="72" t="s">
        <v>92</v>
      </c>
      <c r="E122" s="73">
        <v>54619.43</v>
      </c>
      <c r="F122" s="74"/>
      <c r="G122" s="74"/>
      <c r="H122" s="74"/>
    </row>
    <row r="123">
      <c r="A123" s="75">
        <v>42941</v>
      </c>
      <c r="B123" s="74" t="s">
        <v>55</v>
      </c>
      <c r="C123" s="74" t="s">
        <v>64</v>
      </c>
      <c r="D123" s="72" t="s">
        <v>82</v>
      </c>
      <c r="E123" s="73">
        <v>48000</v>
      </c>
      <c r="F123" s="74"/>
      <c r="G123" s="74"/>
      <c r="H123" s="74"/>
    </row>
    <row r="124">
      <c r="A124" s="75">
        <v>42942</v>
      </c>
      <c r="B124" s="74" t="s">
        <v>55</v>
      </c>
      <c r="C124" s="74" t="s">
        <v>64</v>
      </c>
      <c r="D124" s="72" t="s">
        <v>150</v>
      </c>
      <c r="E124" s="73">
        <v>139000</v>
      </c>
      <c r="F124" s="74"/>
      <c r="G124" s="74"/>
      <c r="H124" s="74"/>
    </row>
    <row r="125">
      <c r="A125" s="75">
        <v>42942</v>
      </c>
      <c r="B125" s="74" t="s">
        <v>55</v>
      </c>
      <c r="C125" s="74" t="s">
        <v>60</v>
      </c>
      <c r="D125" s="72" t="s">
        <v>113</v>
      </c>
      <c r="E125" s="73">
        <v>6420</v>
      </c>
      <c r="F125" s="74"/>
      <c r="G125" s="74"/>
      <c r="H125" s="74"/>
    </row>
    <row r="126">
      <c r="A126" s="75">
        <v>42942</v>
      </c>
      <c r="B126" s="74" t="s">
        <v>55</v>
      </c>
      <c r="C126" s="74" t="s">
        <v>60</v>
      </c>
      <c r="D126" s="72" t="s">
        <v>101</v>
      </c>
      <c r="E126" s="73">
        <v>3701.6700000000001</v>
      </c>
      <c r="F126" s="74"/>
      <c r="G126" s="74"/>
      <c r="H126" s="74"/>
    </row>
    <row r="127">
      <c r="A127" s="75">
        <v>42948</v>
      </c>
      <c r="B127" s="74" t="s">
        <v>55</v>
      </c>
      <c r="C127" s="74" t="s">
        <v>64</v>
      </c>
      <c r="D127" s="72" t="s">
        <v>73</v>
      </c>
      <c r="E127" s="73">
        <v>63300</v>
      </c>
      <c r="F127" s="74"/>
      <c r="G127" s="74"/>
      <c r="H127" s="74"/>
    </row>
    <row r="128">
      <c r="A128" s="75">
        <v>42950</v>
      </c>
      <c r="B128" s="74" t="s">
        <v>55</v>
      </c>
      <c r="C128" s="74" t="s">
        <v>60</v>
      </c>
      <c r="D128" s="72" t="s">
        <v>95</v>
      </c>
      <c r="E128" s="73">
        <v>14175</v>
      </c>
      <c r="F128" s="74"/>
      <c r="G128" s="74"/>
      <c r="H128" s="74"/>
    </row>
    <row r="129">
      <c r="A129" s="75">
        <v>42956</v>
      </c>
      <c r="B129" s="74" t="s">
        <v>55</v>
      </c>
      <c r="C129" s="74" t="s">
        <v>64</v>
      </c>
      <c r="D129" s="72" t="s">
        <v>101</v>
      </c>
      <c r="E129" s="73">
        <v>125000</v>
      </c>
      <c r="F129" s="74"/>
      <c r="G129" s="74"/>
      <c r="H129" s="74"/>
    </row>
    <row r="130">
      <c r="A130" s="75">
        <v>42956</v>
      </c>
      <c r="B130" s="74" t="s">
        <v>55</v>
      </c>
      <c r="C130" s="74" t="s">
        <v>64</v>
      </c>
      <c r="D130" s="72" t="s">
        <v>124</v>
      </c>
      <c r="E130" s="73">
        <v>59807.279999999999</v>
      </c>
      <c r="F130" s="74"/>
      <c r="G130" s="74"/>
      <c r="H130" s="74"/>
    </row>
    <row r="131">
      <c r="A131" s="75">
        <v>42956</v>
      </c>
      <c r="B131" s="74" t="s">
        <v>55</v>
      </c>
      <c r="C131" s="74" t="s">
        <v>60</v>
      </c>
      <c r="D131" s="72" t="s">
        <v>95</v>
      </c>
      <c r="E131" s="73">
        <v>3530</v>
      </c>
      <c r="F131" s="74"/>
      <c r="G131" s="74"/>
      <c r="H131" s="74"/>
    </row>
    <row r="132">
      <c r="A132" s="75">
        <v>42958</v>
      </c>
      <c r="B132" s="74" t="s">
        <v>55</v>
      </c>
      <c r="C132" s="74" t="s">
        <v>60</v>
      </c>
      <c r="D132" s="72" t="s">
        <v>69</v>
      </c>
      <c r="E132" s="73">
        <v>12000</v>
      </c>
      <c r="F132" s="74"/>
      <c r="G132" s="74"/>
      <c r="H132" s="74"/>
    </row>
    <row r="133">
      <c r="A133" s="75">
        <v>42958</v>
      </c>
      <c r="B133" s="74" t="s">
        <v>55</v>
      </c>
      <c r="C133" s="74" t="s">
        <v>64</v>
      </c>
      <c r="D133" s="72" t="s">
        <v>115</v>
      </c>
      <c r="E133" s="73">
        <v>158520.5</v>
      </c>
      <c r="F133" s="74"/>
      <c r="G133" s="74"/>
      <c r="H133" s="74"/>
    </row>
    <row r="134">
      <c r="A134" s="75">
        <v>42963</v>
      </c>
      <c r="B134" s="74" t="s">
        <v>55</v>
      </c>
      <c r="C134" s="74" t="s">
        <v>60</v>
      </c>
      <c r="D134" s="72" t="s">
        <v>112</v>
      </c>
      <c r="E134" s="73">
        <v>10362.950000000001</v>
      </c>
      <c r="F134" s="74"/>
      <c r="G134" s="74"/>
      <c r="H134" s="74"/>
    </row>
    <row r="135">
      <c r="A135" s="75">
        <v>42964</v>
      </c>
      <c r="B135" s="74" t="s">
        <v>55</v>
      </c>
      <c r="C135" s="74" t="s">
        <v>64</v>
      </c>
      <c r="D135" s="72" t="s">
        <v>77</v>
      </c>
      <c r="E135" s="73">
        <v>4215000</v>
      </c>
      <c r="F135" s="74"/>
      <c r="G135" s="74"/>
      <c r="H135" s="74"/>
    </row>
    <row r="136">
      <c r="A136" s="75">
        <v>42965</v>
      </c>
      <c r="B136" s="74" t="s">
        <v>55</v>
      </c>
      <c r="C136" s="74" t="s">
        <v>60</v>
      </c>
      <c r="D136" s="72" t="s">
        <v>115</v>
      </c>
      <c r="E136" s="73">
        <v>20398.48</v>
      </c>
      <c r="F136" s="74"/>
      <c r="G136" s="74"/>
      <c r="H136" s="74"/>
    </row>
    <row r="137">
      <c r="A137" s="75">
        <v>42965</v>
      </c>
      <c r="B137" s="74" t="s">
        <v>55</v>
      </c>
      <c r="C137" s="74" t="s">
        <v>60</v>
      </c>
      <c r="D137" s="72" t="s">
        <v>112</v>
      </c>
      <c r="E137" s="73">
        <v>16800</v>
      </c>
      <c r="F137" s="74" t="s">
        <v>163</v>
      </c>
      <c r="G137" s="74" t="s">
        <v>164</v>
      </c>
      <c r="H137" s="74" t="s">
        <v>170</v>
      </c>
    </row>
    <row r="138">
      <c r="A138" s="75">
        <v>42969</v>
      </c>
      <c r="B138" s="74" t="s">
        <v>55</v>
      </c>
      <c r="C138" s="74" t="s">
        <v>60</v>
      </c>
      <c r="D138" s="72" t="s">
        <v>87</v>
      </c>
      <c r="E138" s="73">
        <v>7490</v>
      </c>
      <c r="F138" s="74"/>
      <c r="G138" s="74"/>
      <c r="H138" s="74"/>
    </row>
    <row r="139">
      <c r="A139" s="75">
        <v>42969</v>
      </c>
      <c r="B139" s="74" t="s">
        <v>55</v>
      </c>
      <c r="C139" s="74" t="s">
        <v>60</v>
      </c>
      <c r="D139" s="72" t="s">
        <v>71</v>
      </c>
      <c r="E139" s="73">
        <v>13800</v>
      </c>
      <c r="F139" s="74"/>
      <c r="G139" s="74"/>
      <c r="H139" s="74"/>
    </row>
    <row r="140">
      <c r="A140" s="75">
        <v>42970</v>
      </c>
      <c r="B140" s="74" t="s">
        <v>55</v>
      </c>
      <c r="C140" s="74" t="s">
        <v>60</v>
      </c>
      <c r="D140" s="72" t="s">
        <v>105</v>
      </c>
      <c r="E140" s="73">
        <v>9737</v>
      </c>
      <c r="F140" s="74"/>
      <c r="G140" s="74"/>
      <c r="H140" s="74"/>
    </row>
    <row r="141">
      <c r="A141" s="75">
        <v>42970</v>
      </c>
      <c r="B141" s="74" t="s">
        <v>55</v>
      </c>
      <c r="C141" s="74" t="s">
        <v>64</v>
      </c>
      <c r="D141" s="72" t="s">
        <v>178</v>
      </c>
      <c r="E141" s="73">
        <v>53000</v>
      </c>
      <c r="F141" s="74"/>
      <c r="G141" s="74"/>
      <c r="H141" s="74"/>
    </row>
    <row r="142">
      <c r="A142" s="75">
        <v>42972</v>
      </c>
      <c r="B142" s="74" t="s">
        <v>55</v>
      </c>
      <c r="C142" s="74" t="s">
        <v>64</v>
      </c>
      <c r="D142" s="72" t="s">
        <v>179</v>
      </c>
      <c r="E142" s="73">
        <v>60000</v>
      </c>
      <c r="F142" s="74"/>
      <c r="G142" s="74"/>
      <c r="H142" s="74"/>
    </row>
    <row r="143">
      <c r="A143" s="75">
        <v>42977</v>
      </c>
      <c r="B143" s="74" t="s">
        <v>55</v>
      </c>
      <c r="C143" s="74" t="s">
        <v>60</v>
      </c>
      <c r="D143" s="72" t="s">
        <v>112</v>
      </c>
      <c r="E143" s="73">
        <v>13987.25</v>
      </c>
      <c r="F143" s="74"/>
      <c r="G143" s="74"/>
      <c r="H143" s="74"/>
    </row>
    <row r="144">
      <c r="A144" s="82">
        <v>42979</v>
      </c>
      <c r="B144" s="74" t="s">
        <v>55</v>
      </c>
      <c r="C144" s="74" t="s">
        <v>64</v>
      </c>
      <c r="D144" s="72" t="s">
        <v>152</v>
      </c>
      <c r="E144" s="73">
        <v>50696</v>
      </c>
      <c r="F144" s="74"/>
      <c r="G144" s="74"/>
      <c r="H144" s="74"/>
    </row>
    <row r="145">
      <c r="A145" s="82">
        <v>42982</v>
      </c>
      <c r="B145" s="74" t="s">
        <v>55</v>
      </c>
      <c r="C145" s="74" t="s">
        <v>60</v>
      </c>
      <c r="D145" s="72" t="s">
        <v>65</v>
      </c>
      <c r="E145" s="73">
        <v>5029</v>
      </c>
      <c r="F145" s="74"/>
      <c r="G145" s="74"/>
      <c r="H145" s="74"/>
    </row>
    <row r="146">
      <c r="A146" s="82">
        <v>42983</v>
      </c>
      <c r="B146" s="74" t="s">
        <v>55</v>
      </c>
      <c r="C146" s="74" t="s">
        <v>64</v>
      </c>
      <c r="D146" s="72" t="s">
        <v>92</v>
      </c>
      <c r="E146" s="73">
        <v>406172</v>
      </c>
      <c r="F146" s="74"/>
      <c r="G146" s="74"/>
      <c r="H146" s="74"/>
    </row>
    <row r="147">
      <c r="A147" s="82">
        <v>42983</v>
      </c>
      <c r="B147" s="74" t="s">
        <v>55</v>
      </c>
      <c r="C147" s="74" t="s">
        <v>64</v>
      </c>
      <c r="D147" s="72" t="s">
        <v>118</v>
      </c>
      <c r="E147" s="73">
        <v>342400</v>
      </c>
      <c r="F147" s="74"/>
      <c r="G147" s="74"/>
      <c r="H147" s="74"/>
    </row>
    <row r="148">
      <c r="A148" s="82">
        <v>42984</v>
      </c>
      <c r="B148" s="74" t="s">
        <v>55</v>
      </c>
      <c r="C148" s="74" t="s">
        <v>64</v>
      </c>
      <c r="D148" s="72" t="s">
        <v>92</v>
      </c>
      <c r="E148" s="73">
        <v>54313.199999999997</v>
      </c>
      <c r="F148" s="74"/>
      <c r="G148" s="74"/>
      <c r="H148" s="74"/>
    </row>
    <row r="149">
      <c r="A149" s="82">
        <v>42986</v>
      </c>
      <c r="B149" s="74" t="s">
        <v>55</v>
      </c>
      <c r="C149" s="74" t="s">
        <v>60</v>
      </c>
      <c r="D149" s="72" t="s">
        <v>146</v>
      </c>
      <c r="E149" s="73">
        <v>14800</v>
      </c>
      <c r="F149" s="74"/>
      <c r="G149" s="74"/>
      <c r="H149" s="74"/>
    </row>
    <row r="150">
      <c r="A150" s="82">
        <v>42986</v>
      </c>
      <c r="B150" s="74" t="s">
        <v>55</v>
      </c>
      <c r="C150" s="74" t="s">
        <v>64</v>
      </c>
      <c r="D150" s="72" t="s">
        <v>128</v>
      </c>
      <c r="E150" s="73">
        <v>34999.379999999997</v>
      </c>
      <c r="F150" s="74"/>
      <c r="G150" s="74"/>
      <c r="H150" s="74"/>
    </row>
    <row r="151">
      <c r="A151" s="82">
        <v>42986</v>
      </c>
      <c r="B151" s="74" t="s">
        <v>55</v>
      </c>
      <c r="C151" s="74" t="s">
        <v>64</v>
      </c>
      <c r="D151" s="72" t="s">
        <v>71</v>
      </c>
      <c r="E151" s="73">
        <v>57660</v>
      </c>
      <c r="F151" s="74"/>
      <c r="G151" s="74"/>
      <c r="H151" s="74"/>
    </row>
    <row r="152">
      <c r="A152" s="82">
        <v>42989</v>
      </c>
      <c r="B152" s="74" t="s">
        <v>55</v>
      </c>
      <c r="C152" s="74" t="s">
        <v>60</v>
      </c>
      <c r="D152" s="72" t="s">
        <v>125</v>
      </c>
      <c r="E152" s="73">
        <v>20000</v>
      </c>
      <c r="F152" s="74"/>
      <c r="G152" s="74"/>
      <c r="H152" s="74"/>
    </row>
    <row r="153">
      <c r="A153" s="82">
        <v>42989</v>
      </c>
      <c r="B153" s="74" t="s">
        <v>55</v>
      </c>
      <c r="C153" s="74" t="s">
        <v>64</v>
      </c>
      <c r="D153" s="72" t="s">
        <v>180</v>
      </c>
      <c r="E153" s="73">
        <v>249203</v>
      </c>
      <c r="F153" s="74"/>
      <c r="G153" s="74"/>
      <c r="H153" s="74"/>
    </row>
    <row r="154">
      <c r="A154" s="82">
        <v>42991</v>
      </c>
      <c r="B154" s="74" t="s">
        <v>55</v>
      </c>
      <c r="C154" s="74" t="s">
        <v>60</v>
      </c>
      <c r="D154" s="72" t="s">
        <v>74</v>
      </c>
      <c r="E154" s="73">
        <v>24400</v>
      </c>
      <c r="F154" s="74"/>
      <c r="G154" s="74"/>
      <c r="H154" s="74"/>
    </row>
    <row r="155">
      <c r="A155" s="82">
        <v>42993</v>
      </c>
      <c r="B155" s="74" t="s">
        <v>55</v>
      </c>
      <c r="C155" s="74" t="s">
        <v>60</v>
      </c>
      <c r="D155" s="72" t="s">
        <v>105</v>
      </c>
      <c r="E155" s="73">
        <v>28239.98</v>
      </c>
      <c r="F155" s="74"/>
      <c r="G155" s="74"/>
      <c r="H155" s="74"/>
    </row>
    <row r="156">
      <c r="A156" s="82">
        <v>42993</v>
      </c>
      <c r="B156" s="74" t="s">
        <v>55</v>
      </c>
      <c r="C156" s="74" t="s">
        <v>64</v>
      </c>
      <c r="D156" s="72" t="s">
        <v>181</v>
      </c>
      <c r="E156" s="73">
        <v>60187.5</v>
      </c>
      <c r="F156" s="74"/>
      <c r="G156" s="74"/>
      <c r="H156" s="74"/>
    </row>
    <row r="157">
      <c r="A157" s="82">
        <v>42997</v>
      </c>
      <c r="B157" s="74" t="s">
        <v>55</v>
      </c>
      <c r="C157" s="74" t="s">
        <v>64</v>
      </c>
      <c r="D157" s="72" t="s">
        <v>91</v>
      </c>
      <c r="E157" s="73">
        <v>85118.5</v>
      </c>
      <c r="F157" s="74"/>
      <c r="G157" s="74"/>
      <c r="H157" s="74"/>
    </row>
    <row r="158">
      <c r="A158" s="82">
        <v>42998</v>
      </c>
      <c r="B158" s="74" t="s">
        <v>55</v>
      </c>
      <c r="C158" s="74" t="s">
        <v>60</v>
      </c>
      <c r="D158" s="72" t="s">
        <v>112</v>
      </c>
      <c r="E158" s="73">
        <v>29840.16</v>
      </c>
      <c r="F158" s="74" t="s">
        <v>163</v>
      </c>
      <c r="G158" s="74" t="s">
        <v>164</v>
      </c>
      <c r="H158" s="74" t="s">
        <v>170</v>
      </c>
    </row>
    <row r="159">
      <c r="A159" s="82">
        <v>42999</v>
      </c>
      <c r="B159" s="74" t="s">
        <v>55</v>
      </c>
      <c r="C159" s="74" t="s">
        <v>60</v>
      </c>
      <c r="D159" s="72" t="s">
        <v>65</v>
      </c>
      <c r="E159" s="73">
        <v>28890</v>
      </c>
      <c r="F159" s="74"/>
      <c r="G159" s="74"/>
      <c r="H159" s="74"/>
    </row>
    <row r="160">
      <c r="A160" s="82">
        <v>43000</v>
      </c>
      <c r="B160" s="74" t="s">
        <v>55</v>
      </c>
      <c r="C160" s="74" t="s">
        <v>60</v>
      </c>
      <c r="D160" s="72" t="s">
        <v>142</v>
      </c>
      <c r="E160" s="73">
        <v>11649.09</v>
      </c>
      <c r="F160" s="74"/>
      <c r="G160" s="74"/>
      <c r="H160" s="74"/>
    </row>
    <row r="161">
      <c r="A161" s="82">
        <v>43005</v>
      </c>
      <c r="B161" s="74" t="s">
        <v>55</v>
      </c>
      <c r="C161" s="74" t="s">
        <v>60</v>
      </c>
      <c r="D161" s="72" t="s">
        <v>72</v>
      </c>
      <c r="E161" s="73">
        <v>20865</v>
      </c>
      <c r="F161" s="74"/>
      <c r="G161" s="74"/>
      <c r="H161" s="74"/>
    </row>
    <row r="162">
      <c r="A162" s="82">
        <v>43005</v>
      </c>
      <c r="B162" s="74" t="s">
        <v>55</v>
      </c>
      <c r="C162" s="74" t="s">
        <v>64</v>
      </c>
      <c r="D162" s="72" t="s">
        <v>84</v>
      </c>
      <c r="E162" s="73">
        <v>99720</v>
      </c>
      <c r="F162" s="89"/>
      <c r="G162" s="89"/>
      <c r="H162" s="89"/>
    </row>
    <row r="163">
      <c r="A163" s="82">
        <v>43005</v>
      </c>
      <c r="B163" s="74" t="s">
        <v>55</v>
      </c>
      <c r="C163" s="74" t="s">
        <v>60</v>
      </c>
      <c r="D163" s="72" t="s">
        <v>65</v>
      </c>
      <c r="E163" s="73">
        <v>22480</v>
      </c>
      <c r="F163" s="89"/>
      <c r="G163" s="89"/>
      <c r="H163" s="89"/>
    </row>
    <row r="164">
      <c r="A164" s="82">
        <v>43006</v>
      </c>
      <c r="B164" s="74" t="s">
        <v>55</v>
      </c>
      <c r="C164" s="74" t="s">
        <v>60</v>
      </c>
      <c r="D164" s="72" t="s">
        <v>74</v>
      </c>
      <c r="E164" s="73">
        <v>29990</v>
      </c>
      <c r="F164" s="89"/>
      <c r="G164" s="89"/>
      <c r="H164" s="89"/>
    </row>
    <row r="165">
      <c r="A165" s="82">
        <v>43010</v>
      </c>
      <c r="B165" s="74" t="s">
        <v>55</v>
      </c>
      <c r="C165" s="74" t="s">
        <v>60</v>
      </c>
      <c r="D165" s="72" t="s">
        <v>74</v>
      </c>
      <c r="E165" s="73">
        <v>4492.5</v>
      </c>
      <c r="F165" s="89"/>
      <c r="G165" s="89"/>
      <c r="H165" s="89"/>
    </row>
    <row r="166">
      <c r="A166" s="83">
        <v>43014</v>
      </c>
      <c r="B166" s="84" t="s">
        <v>55</v>
      </c>
      <c r="C166" s="84" t="s">
        <v>143</v>
      </c>
      <c r="D166" s="85" t="s">
        <v>142</v>
      </c>
      <c r="E166" s="73">
        <v>7167.6300000000001</v>
      </c>
      <c r="F166" s="86"/>
      <c r="G166" s="86"/>
      <c r="H166" s="86"/>
    </row>
    <row r="167">
      <c r="A167" s="83">
        <v>43014</v>
      </c>
      <c r="B167" s="84" t="s">
        <v>55</v>
      </c>
      <c r="C167" s="84" t="s">
        <v>60</v>
      </c>
      <c r="D167" s="85" t="s">
        <v>92</v>
      </c>
      <c r="E167" s="73">
        <v>9451</v>
      </c>
      <c r="F167" s="86"/>
      <c r="G167" s="86"/>
      <c r="H167" s="86"/>
    </row>
    <row r="168">
      <c r="A168" s="83">
        <v>43017</v>
      </c>
      <c r="B168" s="84" t="s">
        <v>55</v>
      </c>
      <c r="C168" s="84" t="s">
        <v>60</v>
      </c>
      <c r="D168" s="90" t="s">
        <v>65</v>
      </c>
      <c r="E168" s="73">
        <v>3366.2199999999998</v>
      </c>
      <c r="F168" s="86"/>
      <c r="G168" s="86"/>
      <c r="H168" s="86"/>
    </row>
    <row r="169">
      <c r="A169" s="83">
        <v>43018</v>
      </c>
      <c r="B169" s="84" t="s">
        <v>55</v>
      </c>
      <c r="C169" s="84" t="s">
        <v>56</v>
      </c>
      <c r="D169" s="85" t="s">
        <v>57</v>
      </c>
      <c r="E169" s="73">
        <v>185000</v>
      </c>
      <c r="F169" s="86"/>
      <c r="G169" s="86"/>
      <c r="H169" s="86"/>
    </row>
    <row r="170">
      <c r="A170" s="83">
        <v>43018</v>
      </c>
      <c r="B170" s="84" t="s">
        <v>55</v>
      </c>
      <c r="C170" s="84" t="s">
        <v>64</v>
      </c>
      <c r="D170" s="85" t="s">
        <v>108</v>
      </c>
      <c r="E170" s="73">
        <v>33384</v>
      </c>
      <c r="F170" s="84" t="s">
        <v>163</v>
      </c>
      <c r="G170" s="86" t="s">
        <v>164</v>
      </c>
      <c r="H170" s="86" t="s">
        <v>170</v>
      </c>
    </row>
    <row r="171">
      <c r="A171" s="83">
        <v>43018</v>
      </c>
      <c r="B171" s="84" t="s">
        <v>55</v>
      </c>
      <c r="C171" s="84" t="s">
        <v>60</v>
      </c>
      <c r="D171" s="85" t="s">
        <v>137</v>
      </c>
      <c r="E171" s="73">
        <v>24826.98</v>
      </c>
      <c r="F171" s="86"/>
      <c r="G171" s="86"/>
      <c r="H171" s="86"/>
    </row>
    <row r="172">
      <c r="A172" s="83">
        <v>43021</v>
      </c>
      <c r="B172" s="84" t="s">
        <v>55</v>
      </c>
      <c r="C172" s="84" t="s">
        <v>60</v>
      </c>
      <c r="D172" s="85" t="s">
        <v>119</v>
      </c>
      <c r="E172" s="73">
        <v>19999.41</v>
      </c>
      <c r="F172" s="86"/>
      <c r="G172" s="86"/>
      <c r="H172" s="86"/>
    </row>
    <row r="173">
      <c r="A173" s="83">
        <v>43021</v>
      </c>
      <c r="B173" s="84" t="s">
        <v>55</v>
      </c>
      <c r="C173" s="84" t="s">
        <v>67</v>
      </c>
      <c r="D173" s="85" t="s">
        <v>135</v>
      </c>
      <c r="E173" s="73">
        <v>857001</v>
      </c>
      <c r="F173" s="86"/>
      <c r="G173" s="86"/>
      <c r="H173" s="86"/>
    </row>
    <row r="174">
      <c r="A174" s="83">
        <v>43026</v>
      </c>
      <c r="B174" s="84" t="s">
        <v>55</v>
      </c>
      <c r="C174" s="84" t="s">
        <v>60</v>
      </c>
      <c r="D174" s="85" t="s">
        <v>86</v>
      </c>
      <c r="E174" s="73">
        <v>13910</v>
      </c>
      <c r="F174" s="86"/>
      <c r="G174" s="86"/>
      <c r="H174" s="86"/>
    </row>
    <row r="175">
      <c r="A175" s="83">
        <v>43027</v>
      </c>
      <c r="B175" s="84" t="s">
        <v>55</v>
      </c>
      <c r="C175" s="84" t="s">
        <v>64</v>
      </c>
      <c r="D175" s="85" t="s">
        <v>74</v>
      </c>
      <c r="E175" s="73">
        <v>63000</v>
      </c>
      <c r="F175" s="86"/>
      <c r="G175" s="86"/>
      <c r="H175" s="86"/>
    </row>
    <row r="176">
      <c r="A176" s="83">
        <v>43028</v>
      </c>
      <c r="B176" s="84" t="s">
        <v>55</v>
      </c>
      <c r="C176" s="84" t="s">
        <v>60</v>
      </c>
      <c r="D176" s="85" t="s">
        <v>177</v>
      </c>
      <c r="E176" s="73">
        <v>30000</v>
      </c>
      <c r="F176" s="86"/>
      <c r="G176" s="86"/>
      <c r="H176" s="86"/>
    </row>
    <row r="177">
      <c r="A177" s="83">
        <v>43031</v>
      </c>
      <c r="B177" s="84" t="s">
        <v>55</v>
      </c>
      <c r="C177" s="84" t="s">
        <v>64</v>
      </c>
      <c r="D177" s="85" t="s">
        <v>137</v>
      </c>
      <c r="E177" s="73">
        <v>99800.779999999999</v>
      </c>
      <c r="F177" s="86"/>
      <c r="G177" s="86"/>
      <c r="H177" s="86"/>
    </row>
    <row r="178">
      <c r="A178" s="83">
        <v>43031</v>
      </c>
      <c r="B178" s="84" t="s">
        <v>55</v>
      </c>
      <c r="C178" s="84" t="s">
        <v>64</v>
      </c>
      <c r="D178" s="85" t="s">
        <v>140</v>
      </c>
      <c r="E178" s="73">
        <v>148159</v>
      </c>
      <c r="F178" s="86"/>
      <c r="G178" s="86"/>
      <c r="H178" s="86"/>
    </row>
    <row r="179">
      <c r="A179" s="83">
        <v>43031</v>
      </c>
      <c r="B179" s="84" t="s">
        <v>55</v>
      </c>
      <c r="C179" s="84" t="s">
        <v>60</v>
      </c>
      <c r="D179" s="85" t="s">
        <v>133</v>
      </c>
      <c r="E179" s="73">
        <v>29999.860000000001</v>
      </c>
      <c r="F179" s="86"/>
      <c r="G179" s="86"/>
      <c r="H179" s="86"/>
    </row>
    <row r="180">
      <c r="A180" s="83">
        <v>43031</v>
      </c>
      <c r="B180" s="84" t="s">
        <v>55</v>
      </c>
      <c r="C180" s="84" t="s">
        <v>64</v>
      </c>
      <c r="D180" s="85" t="s">
        <v>74</v>
      </c>
      <c r="E180" s="73">
        <v>129555</v>
      </c>
      <c r="F180" s="86"/>
      <c r="G180" s="86"/>
      <c r="H180" s="86"/>
    </row>
    <row r="181">
      <c r="A181" s="83">
        <v>43052</v>
      </c>
      <c r="B181" s="84" t="s">
        <v>55</v>
      </c>
      <c r="C181" s="84" t="s">
        <v>60</v>
      </c>
      <c r="D181" s="85" t="s">
        <v>89</v>
      </c>
      <c r="E181" s="73">
        <v>29954.009999999998</v>
      </c>
      <c r="F181" s="86"/>
      <c r="G181" s="86"/>
      <c r="H181" s="86"/>
    </row>
    <row r="182">
      <c r="A182" s="83">
        <v>43054</v>
      </c>
      <c r="B182" s="84" t="s">
        <v>55</v>
      </c>
      <c r="C182" s="84" t="s">
        <v>64</v>
      </c>
      <c r="D182" s="85" t="s">
        <v>110</v>
      </c>
      <c r="E182" s="73">
        <v>34154.400000000001</v>
      </c>
      <c r="F182" s="86"/>
      <c r="G182" s="86"/>
      <c r="H182" s="86"/>
    </row>
    <row r="183">
      <c r="A183" s="83">
        <v>43054</v>
      </c>
      <c r="B183" s="84" t="s">
        <v>55</v>
      </c>
      <c r="C183" s="84" t="s">
        <v>64</v>
      </c>
      <c r="D183" s="85" t="s">
        <v>151</v>
      </c>
      <c r="E183" s="73">
        <v>38500</v>
      </c>
      <c r="F183" s="86"/>
      <c r="G183" s="86"/>
      <c r="H183" s="86"/>
    </row>
    <row r="184">
      <c r="A184" s="83">
        <v>43054</v>
      </c>
      <c r="B184" s="84" t="s">
        <v>55</v>
      </c>
      <c r="C184" s="84" t="s">
        <v>183</v>
      </c>
      <c r="D184" s="85" t="s">
        <v>81</v>
      </c>
      <c r="E184" s="73">
        <v>100</v>
      </c>
      <c r="F184" s="86"/>
      <c r="G184" s="86"/>
      <c r="H184" s="86"/>
    </row>
    <row r="185">
      <c r="A185" s="83">
        <v>43059</v>
      </c>
      <c r="B185" s="84" t="s">
        <v>55</v>
      </c>
      <c r="C185" s="84" t="s">
        <v>64</v>
      </c>
      <c r="D185" s="72" t="s">
        <v>92</v>
      </c>
      <c r="E185" s="73">
        <v>249116.32999999999</v>
      </c>
      <c r="F185" s="86"/>
      <c r="G185" s="86"/>
      <c r="H185" s="86"/>
    </row>
    <row r="186">
      <c r="A186" s="83">
        <v>43060</v>
      </c>
      <c r="B186" s="84" t="s">
        <v>55</v>
      </c>
      <c r="C186" s="84" t="s">
        <v>62</v>
      </c>
      <c r="D186" s="85" t="s">
        <v>176</v>
      </c>
      <c r="E186" s="73">
        <v>1669200</v>
      </c>
      <c r="F186" s="86"/>
      <c r="G186" s="86"/>
      <c r="H186" s="86"/>
    </row>
    <row r="187">
      <c r="A187" s="83">
        <v>43061</v>
      </c>
      <c r="B187" s="84" t="s">
        <v>55</v>
      </c>
      <c r="C187" s="84" t="s">
        <v>184</v>
      </c>
      <c r="D187" s="85" t="s">
        <v>98</v>
      </c>
      <c r="E187" s="73">
        <v>96254.529999999999</v>
      </c>
      <c r="F187" s="86"/>
      <c r="G187" s="86"/>
      <c r="H187" s="86"/>
    </row>
    <row r="188">
      <c r="A188" s="83">
        <v>43061</v>
      </c>
      <c r="B188" s="84" t="s">
        <v>55</v>
      </c>
      <c r="C188" s="84" t="s">
        <v>64</v>
      </c>
      <c r="D188" s="85" t="s">
        <v>68</v>
      </c>
      <c r="E188" s="73">
        <v>87000</v>
      </c>
      <c r="F188" s="86"/>
      <c r="G188" s="86"/>
      <c r="H188" s="86"/>
    </row>
    <row r="189">
      <c r="A189" s="83">
        <v>43062</v>
      </c>
      <c r="B189" s="84" t="s">
        <v>55</v>
      </c>
      <c r="C189" s="84" t="s">
        <v>64</v>
      </c>
      <c r="D189" s="85" t="s">
        <v>92</v>
      </c>
      <c r="E189" s="73">
        <v>38092</v>
      </c>
      <c r="F189" s="86"/>
      <c r="G189" s="86"/>
      <c r="H189" s="86"/>
    </row>
    <row r="190">
      <c r="A190" s="83">
        <v>43062</v>
      </c>
      <c r="B190" s="84" t="s">
        <v>55</v>
      </c>
      <c r="C190" s="84" t="s">
        <v>60</v>
      </c>
      <c r="D190" s="85" t="s">
        <v>86</v>
      </c>
      <c r="E190" s="73">
        <v>29501.990000000002</v>
      </c>
      <c r="F190" s="86"/>
      <c r="G190" s="86"/>
      <c r="H190" s="86"/>
    </row>
    <row r="191">
      <c r="A191" s="83">
        <v>43066</v>
      </c>
      <c r="B191" s="84" t="s">
        <v>55</v>
      </c>
      <c r="C191" s="84" t="s">
        <v>64</v>
      </c>
      <c r="D191" s="85" t="s">
        <v>112</v>
      </c>
      <c r="E191" s="73">
        <v>227836.14999999999</v>
      </c>
      <c r="F191" s="86"/>
      <c r="G191" s="86"/>
      <c r="H191" s="86"/>
    </row>
    <row r="192">
      <c r="A192" s="83">
        <v>43066</v>
      </c>
      <c r="B192" s="84" t="s">
        <v>55</v>
      </c>
      <c r="C192" s="84" t="s">
        <v>60</v>
      </c>
      <c r="D192" s="85" t="s">
        <v>86</v>
      </c>
      <c r="E192" s="73">
        <v>17146.75</v>
      </c>
      <c r="F192" s="86"/>
      <c r="G192" s="86"/>
      <c r="H192" s="86"/>
    </row>
    <row r="193">
      <c r="A193" s="83">
        <v>43069</v>
      </c>
      <c r="B193" s="84" t="s">
        <v>55</v>
      </c>
      <c r="C193" s="84" t="s">
        <v>67</v>
      </c>
      <c r="D193" s="85" t="s">
        <v>141</v>
      </c>
      <c r="E193" s="73">
        <v>610000</v>
      </c>
      <c r="F193" s="86"/>
      <c r="G193" s="86"/>
      <c r="H193" s="86"/>
    </row>
    <row r="194">
      <c r="A194" s="83"/>
      <c r="B194" s="84"/>
      <c r="C194" s="84"/>
      <c r="D194" s="95">
        <v>153</v>
      </c>
      <c r="E194" s="81">
        <f>SUM(E41:E193)</f>
        <v>149884920.88999999</v>
      </c>
      <c r="F194" s="86"/>
      <c r="G194" s="86"/>
      <c r="H194" s="86"/>
    </row>
    <row r="195">
      <c r="A195" s="75">
        <v>42956</v>
      </c>
      <c r="B195" s="74" t="s">
        <v>147</v>
      </c>
      <c r="C195" s="74" t="s">
        <v>64</v>
      </c>
      <c r="D195" s="72" t="s">
        <v>148</v>
      </c>
      <c r="E195" s="73">
        <v>4685000</v>
      </c>
      <c r="F195" s="74"/>
      <c r="G195" s="74"/>
      <c r="H195" s="74"/>
    </row>
    <row r="196">
      <c r="A196" s="75">
        <v>42849</v>
      </c>
      <c r="B196" s="74" t="s">
        <v>153</v>
      </c>
      <c r="C196" s="74" t="s">
        <v>78</v>
      </c>
      <c r="D196" s="72" t="s">
        <v>154</v>
      </c>
      <c r="E196" s="73">
        <v>826000</v>
      </c>
      <c r="F196" s="74" t="s">
        <v>163</v>
      </c>
      <c r="G196" s="74" t="s">
        <v>164</v>
      </c>
      <c r="H196" s="74" t="s">
        <v>172</v>
      </c>
    </row>
    <row r="197">
      <c r="A197" s="74"/>
      <c r="B197" s="87"/>
      <c r="C197" s="74"/>
      <c r="D197" s="79">
        <v>2</v>
      </c>
      <c r="E197" s="88">
        <f>SUM(E195:E196)</f>
        <v>5511000</v>
      </c>
      <c r="F197" s="74"/>
      <c r="G197" s="74"/>
      <c r="H197" s="74"/>
    </row>
    <row r="198">
      <c r="A198" s="84"/>
      <c r="B198" s="84"/>
      <c r="C198" s="84"/>
      <c r="D198" s="95">
        <f>+D197+D194+D40</f>
        <v>192</v>
      </c>
      <c r="E198" s="81">
        <f>SUM(E197,E194,E40)</f>
        <v>547446444.40999997</v>
      </c>
      <c r="F198" s="86"/>
      <c r="G198" s="86"/>
      <c r="H198" s="86"/>
    </row>
    <row r="199">
      <c r="A199" s="84"/>
      <c r="B199" s="84"/>
      <c r="C199" s="84"/>
      <c r="D199" s="85"/>
      <c r="E199" s="99"/>
      <c r="F199" s="86"/>
      <c r="G199" s="86"/>
      <c r="H199" s="86"/>
    </row>
    <row r="200">
      <c r="A200" s="84"/>
      <c r="B200" s="84"/>
      <c r="C200" s="84"/>
      <c r="D200" s="85"/>
      <c r="E200" s="99"/>
      <c r="F200" s="86"/>
      <c r="G200" s="86"/>
      <c r="H200" s="86"/>
    </row>
    <row r="201">
      <c r="A201" s="84"/>
      <c r="B201" s="84"/>
      <c r="C201" s="84"/>
      <c r="D201" s="85"/>
      <c r="E201" s="99"/>
      <c r="F201" s="86"/>
      <c r="G201" s="86"/>
      <c r="H201" s="86"/>
    </row>
    <row r="202">
      <c r="A202" s="84"/>
      <c r="B202" s="84"/>
      <c r="C202" s="84"/>
      <c r="D202" s="85"/>
      <c r="E202" s="99"/>
      <c r="F202" s="86"/>
      <c r="G202" s="86"/>
      <c r="H202" s="86"/>
    </row>
    <row r="203">
      <c r="A203" s="84"/>
      <c r="B203" s="84"/>
      <c r="C203" s="84"/>
      <c r="D203" s="85"/>
      <c r="E203" s="99"/>
      <c r="F203" s="86"/>
      <c r="G203" s="86"/>
      <c r="H203" s="86"/>
    </row>
    <row r="204">
      <c r="A204" s="84"/>
      <c r="B204" s="84"/>
      <c r="C204" s="84"/>
      <c r="D204" s="85"/>
      <c r="E204" s="99"/>
      <c r="F204" s="86"/>
      <c r="G204" s="86"/>
      <c r="H204" s="86"/>
    </row>
    <row r="205">
      <c r="A205" s="84"/>
      <c r="B205" s="84"/>
      <c r="C205" s="84"/>
      <c r="D205" s="85"/>
      <c r="E205" s="99"/>
      <c r="F205" s="86"/>
      <c r="G205" s="86"/>
      <c r="H205" s="86"/>
    </row>
    <row r="206">
      <c r="A206" s="84"/>
      <c r="B206" s="84"/>
      <c r="C206" s="84"/>
      <c r="D206" s="85"/>
      <c r="E206" s="99"/>
      <c r="F206" s="86"/>
      <c r="G206" s="86"/>
      <c r="H206" s="86"/>
    </row>
    <row r="207">
      <c r="A207" s="84"/>
      <c r="B207" s="84"/>
      <c r="C207" s="84"/>
      <c r="D207" s="85"/>
      <c r="E207" s="99"/>
      <c r="F207" s="86"/>
      <c r="G207" s="86"/>
      <c r="H207" s="86"/>
    </row>
    <row r="208">
      <c r="A208" s="84"/>
      <c r="B208" s="84"/>
      <c r="C208" s="84"/>
      <c r="D208" s="85"/>
      <c r="E208" s="99"/>
      <c r="F208" s="86"/>
      <c r="G208" s="86"/>
      <c r="H208" s="86"/>
    </row>
  </sheetData>
  <sortState ref="A6:I198">
    <sortCondition ref="B6:B198"/>
  </sortState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5" zoomScale="68" workbookViewId="0">
      <selection activeCell="E26" activeCellId="0" sqref="E26"/>
    </sheetView>
  </sheetViews>
  <sheetFormatPr baseColWidth="10" defaultColWidth="11.42578125" defaultRowHeight="14.25"/>
  <cols>
    <col min="1" max="1" style="100" width="11.42578125"/>
    <col customWidth="1" min="2" max="2" style="100" width="39.5703125"/>
    <col customWidth="1" min="3" max="3" style="100" width="24.42578125"/>
    <col customWidth="1" min="4" max="4" style="100" width="49"/>
    <col customWidth="1" min="5" max="5" style="100" width="32"/>
    <col customWidth="1" min="6" max="6" style="100" width="2.5703125"/>
    <col min="7" max="8" style="100" width="11.42578125"/>
    <col customWidth="1" min="9" max="9" style="100" width="15.85546875"/>
    <col customWidth="1" min="10" max="10" style="100" width="11.85546875"/>
    <col min="11" max="16384" style="100" width="11.42578125"/>
  </cols>
  <sheetData>
    <row r="2">
      <c r="C2" s="101"/>
    </row>
    <row r="3" ht="41.25" customHeight="1"/>
    <row r="4" hidden="1">
      <c r="B4" s="102" t="s">
        <v>185</v>
      </c>
      <c r="C4" s="102"/>
      <c r="D4" s="102"/>
      <c r="E4" s="102"/>
    </row>
    <row r="5">
      <c r="B5" s="102"/>
      <c r="C5" s="102"/>
      <c r="D5" s="102"/>
      <c r="E5" s="102"/>
    </row>
    <row r="6">
      <c r="B6" s="102"/>
      <c r="C6" s="102"/>
      <c r="D6" s="102"/>
      <c r="E6" s="102"/>
    </row>
    <row r="7">
      <c r="B7" s="102"/>
      <c r="C7" s="102"/>
      <c r="D7" s="102"/>
      <c r="E7" s="102"/>
    </row>
    <row r="8" ht="30">
      <c r="B8" s="102" t="s">
        <v>186</v>
      </c>
      <c r="C8" s="102"/>
      <c r="D8" s="102"/>
      <c r="E8" s="102"/>
      <c r="F8" s="102"/>
    </row>
    <row r="9" ht="30">
      <c r="B9" s="102" t="s">
        <v>187</v>
      </c>
      <c r="C9" s="102"/>
      <c r="D9" s="102"/>
      <c r="E9" s="102"/>
      <c r="F9" s="102"/>
    </row>
    <row r="10" ht="30">
      <c r="B10" s="102" t="s">
        <v>188</v>
      </c>
      <c r="C10" s="102"/>
      <c r="D10" s="102"/>
      <c r="E10" s="102"/>
      <c r="F10" s="102"/>
    </row>
    <row r="11" ht="30">
      <c r="B11" s="102" t="s">
        <v>189</v>
      </c>
      <c r="C11" s="102"/>
      <c r="D11" s="102"/>
      <c r="E11" s="102"/>
      <c r="F11" s="102"/>
    </row>
    <row r="12" ht="30">
      <c r="B12" s="102" t="s">
        <v>190</v>
      </c>
      <c r="C12" s="102"/>
      <c r="D12" s="102"/>
      <c r="E12" s="102"/>
      <c r="F12" s="102"/>
    </row>
    <row r="13">
      <c r="B13" s="102"/>
      <c r="C13" s="102"/>
      <c r="D13" s="102"/>
      <c r="E13" s="102"/>
      <c r="F13" s="102"/>
    </row>
    <row r="14">
      <c r="B14" s="103"/>
      <c r="C14" s="102"/>
      <c r="D14" s="102"/>
      <c r="E14" s="102"/>
      <c r="F14" s="102"/>
    </row>
    <row r="15" ht="35.100000000000001" customHeight="1">
      <c r="B15" s="104" t="s">
        <v>11</v>
      </c>
      <c r="C15" s="104" t="s">
        <v>5</v>
      </c>
      <c r="D15" s="105" t="s">
        <v>38</v>
      </c>
      <c r="E15" s="106" t="s">
        <v>6</v>
      </c>
    </row>
    <row r="16" ht="16.5" customHeight="1">
      <c r="B16" s="107"/>
      <c r="C16" s="107"/>
      <c r="D16" s="108"/>
      <c r="E16" s="109"/>
      <c r="F16" s="103"/>
      <c r="G16" s="103"/>
      <c r="H16" s="110"/>
    </row>
    <row r="17" ht="35.100000000000001" customHeight="1">
      <c r="B17" s="111" t="s">
        <v>191</v>
      </c>
      <c r="C17" s="111">
        <v>112</v>
      </c>
      <c r="D17" s="112">
        <v>158263047.28</v>
      </c>
      <c r="E17" s="113">
        <v>0.79430000000000012</v>
      </c>
      <c r="F17" s="103"/>
      <c r="G17" s="103"/>
      <c r="H17" s="110"/>
    </row>
    <row r="18" ht="15" customHeight="1">
      <c r="B18" s="114"/>
      <c r="C18" s="115"/>
      <c r="D18" s="116"/>
      <c r="E18" s="117"/>
      <c r="F18" s="103"/>
      <c r="G18" s="103"/>
      <c r="H18" s="110"/>
      <c r="M18" s="118"/>
    </row>
    <row r="19" ht="35.100000000000001" customHeight="1">
      <c r="B19" s="111" t="s">
        <v>59</v>
      </c>
      <c r="C19" s="111">
        <v>29</v>
      </c>
      <c r="D19" s="119">
        <v>38335727.619999997</v>
      </c>
      <c r="E19" s="113">
        <v>0.20569999999999999</v>
      </c>
      <c r="F19" s="103"/>
      <c r="G19" s="103"/>
      <c r="H19" s="110"/>
    </row>
    <row r="20" ht="18.75" customHeight="1">
      <c r="B20" s="114"/>
      <c r="C20" s="120"/>
      <c r="D20" s="121"/>
      <c r="E20" s="122"/>
      <c r="F20" s="103"/>
      <c r="G20" s="103"/>
      <c r="H20" s="110"/>
    </row>
    <row r="21" ht="35.100000000000001" customHeight="1">
      <c r="B21" s="123" t="s">
        <v>10</v>
      </c>
      <c r="C21" s="123">
        <f>SUM(C17:C20)</f>
        <v>141</v>
      </c>
      <c r="D21" s="124">
        <f>SUM(D17:D20)</f>
        <v>196598774.90000001</v>
      </c>
      <c r="E21" s="125">
        <f>SUM(E17:E20)</f>
        <v>1</v>
      </c>
    </row>
    <row r="22">
      <c r="E22" s="101"/>
    </row>
    <row r="24">
      <c r="C24" s="126"/>
      <c r="D24" s="126"/>
      <c r="E24" s="101"/>
    </row>
    <row r="25">
      <c r="C25" s="118"/>
      <c r="D25" s="118"/>
      <c r="E25" s="101"/>
    </row>
    <row r="26">
      <c r="C26" s="118"/>
      <c r="D26" s="118"/>
    </row>
  </sheetData>
  <mergeCells count="6">
    <mergeCell ref="B4:E4"/>
    <mergeCell ref="B8:E8"/>
    <mergeCell ref="B9:E9"/>
    <mergeCell ref="B10:E10"/>
    <mergeCell ref="B11:E11"/>
    <mergeCell ref="B12:E12"/>
  </mergeCells>
  <printOptions headings="0" gridLines="0"/>
  <pageMargins left="0" right="0" top="0" bottom="0" header="0" footer="0"/>
  <pageSetup paperSize="5" scale="85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3" zoomScale="100" workbookViewId="0">
      <selection activeCell="F13" activeCellId="0" sqref="F13"/>
    </sheetView>
  </sheetViews>
  <sheetFormatPr baseColWidth="10" defaultColWidth="11.42578125" defaultRowHeight="14.25"/>
  <cols>
    <col customWidth="1" min="1" max="1" style="100" width="0.5703125"/>
    <col customWidth="1" min="2" max="2" style="100" width="31.28515625"/>
    <col customWidth="1" min="3" max="3" style="100" width="15.42578125"/>
    <col customWidth="1" min="4" max="4" style="100" width="42.85546875"/>
    <col customWidth="1" min="5" max="5" style="100" width="0.7109375"/>
    <col customWidth="1" min="6" max="6" style="100" width="15.42578125"/>
    <col customWidth="1" min="7" max="7" style="100" width="42.85546875"/>
    <col customWidth="1" min="8" max="8" style="100" width="15.42578125"/>
    <col customWidth="1" min="9" max="9" style="100" width="20.42578125"/>
    <col customWidth="1" min="10" max="10" style="100" width="1.5703125"/>
    <col customWidth="1" min="11" max="11" style="100" width="15.85546875"/>
    <col customWidth="1" min="12" max="12" style="100" width="11.85546875"/>
    <col min="13" max="16384" style="100" width="11.42578125"/>
  </cols>
  <sheetData>
    <row r="1" ht="6" customHeight="1"/>
    <row r="4" ht="30.75" customHeight="1"/>
    <row r="5" ht="30.75" hidden="1" customHeight="1">
      <c r="B5" s="102" t="s">
        <v>192</v>
      </c>
      <c r="C5" s="102"/>
      <c r="D5" s="102"/>
      <c r="E5" s="102"/>
      <c r="F5" s="102"/>
      <c r="G5" s="102"/>
      <c r="H5" s="102"/>
      <c r="I5" s="102"/>
    </row>
    <row r="6" ht="30.75" customHeight="1">
      <c r="B6" s="102" t="s">
        <v>193</v>
      </c>
      <c r="C6" s="102"/>
      <c r="D6" s="102"/>
      <c r="E6" s="102"/>
      <c r="F6" s="102"/>
      <c r="G6" s="102"/>
      <c r="H6" s="102"/>
      <c r="I6" s="102"/>
    </row>
    <row r="7" ht="30">
      <c r="B7" s="102" t="s">
        <v>194</v>
      </c>
      <c r="C7" s="102"/>
      <c r="D7" s="102"/>
      <c r="E7" s="102"/>
      <c r="F7" s="102"/>
      <c r="G7" s="102"/>
      <c r="H7" s="102"/>
      <c r="I7" s="102"/>
    </row>
    <row r="8" ht="30">
      <c r="B8" s="102" t="s">
        <v>187</v>
      </c>
      <c r="C8" s="102"/>
      <c r="D8" s="102"/>
      <c r="E8" s="102"/>
      <c r="F8" s="102"/>
      <c r="G8" s="102"/>
      <c r="H8" s="102"/>
      <c r="I8" s="102"/>
    </row>
    <row r="9" ht="30">
      <c r="B9" s="103" t="s">
        <v>195</v>
      </c>
      <c r="C9" s="103"/>
      <c r="D9" s="103"/>
      <c r="E9" s="103"/>
      <c r="F9" s="103"/>
      <c r="G9" s="103"/>
      <c r="H9" s="103"/>
      <c r="I9" s="103"/>
    </row>
    <row r="10" ht="30">
      <c r="B10" s="127" t="s">
        <v>196</v>
      </c>
      <c r="C10" s="127"/>
      <c r="D10" s="127"/>
      <c r="E10" s="127"/>
      <c r="F10" s="127"/>
      <c r="G10" s="127"/>
      <c r="H10" s="127"/>
      <c r="I10" s="127"/>
    </row>
    <row r="11" ht="30">
      <c r="B11" s="128" t="s">
        <v>197</v>
      </c>
      <c r="C11" s="129" t="s">
        <v>198</v>
      </c>
      <c r="D11" s="129"/>
      <c r="E11" s="129"/>
      <c r="F11" s="129"/>
      <c r="G11" s="129"/>
      <c r="H11" s="130" t="s">
        <v>199</v>
      </c>
      <c r="I11" s="130"/>
    </row>
    <row r="12" ht="30">
      <c r="B12" s="128"/>
      <c r="C12" s="129">
        <v>2014</v>
      </c>
      <c r="D12" s="129"/>
      <c r="E12" s="131"/>
      <c r="F12" s="129">
        <v>2015</v>
      </c>
      <c r="G12" s="129"/>
      <c r="H12" s="130"/>
      <c r="I12" s="130"/>
    </row>
    <row r="13" ht="63">
      <c r="B13" s="128"/>
      <c r="C13" s="132" t="s">
        <v>11</v>
      </c>
      <c r="D13" s="129" t="s">
        <v>38</v>
      </c>
      <c r="E13" s="133"/>
      <c r="F13" s="132" t="s">
        <v>11</v>
      </c>
      <c r="G13" s="129" t="s">
        <v>38</v>
      </c>
      <c r="H13" s="132" t="s">
        <v>11</v>
      </c>
      <c r="I13" s="134" t="s">
        <v>200</v>
      </c>
    </row>
    <row r="14">
      <c r="B14" s="135"/>
      <c r="C14" s="135"/>
      <c r="D14" s="135"/>
      <c r="E14" s="136"/>
      <c r="F14" s="137"/>
      <c r="G14" s="137"/>
      <c r="H14" s="138"/>
      <c r="I14" s="139"/>
    </row>
    <row r="15" ht="60">
      <c r="B15" s="140" t="s">
        <v>7</v>
      </c>
      <c r="C15" s="141">
        <v>59</v>
      </c>
      <c r="D15" s="142">
        <v>36116498.799999997</v>
      </c>
      <c r="E15" s="136"/>
      <c r="F15" s="141">
        <v>177</v>
      </c>
      <c r="G15" s="142">
        <f>+'recursos monto'!D14</f>
        <v>146452224.68000001</v>
      </c>
      <c r="H15" s="141">
        <f>+F15-C15</f>
        <v>118</v>
      </c>
      <c r="I15" s="143">
        <f>+H15/C15</f>
        <v>2</v>
      </c>
      <c r="K15" s="144"/>
      <c r="L15" s="145"/>
    </row>
    <row r="16" ht="21.75" customHeight="1">
      <c r="B16" s="136"/>
      <c r="C16" s="136"/>
      <c r="D16" s="136"/>
      <c r="E16" s="136"/>
      <c r="F16" s="131"/>
      <c r="G16" s="131"/>
      <c r="H16" s="146"/>
      <c r="I16" s="147"/>
    </row>
    <row r="17" ht="60">
      <c r="B17" s="140" t="s">
        <v>8</v>
      </c>
      <c r="C17" s="141">
        <v>23</v>
      </c>
      <c r="D17" s="142">
        <v>843508176.95000005</v>
      </c>
      <c r="E17" s="136"/>
      <c r="F17" s="141">
        <v>23</v>
      </c>
      <c r="G17" s="142">
        <v>56469644.829999998</v>
      </c>
      <c r="H17" s="141">
        <f>+F17-C17</f>
        <v>0</v>
      </c>
      <c r="I17" s="143">
        <f>+H17/C17</f>
        <v>0</v>
      </c>
      <c r="K17" s="144"/>
      <c r="L17" s="145"/>
    </row>
    <row r="18">
      <c r="B18" s="136"/>
      <c r="C18" s="136"/>
      <c r="D18" s="136"/>
      <c r="E18" s="136"/>
      <c r="F18" s="131"/>
      <c r="G18" s="131"/>
      <c r="H18" s="146"/>
      <c r="I18" s="147"/>
    </row>
    <row r="19" ht="60">
      <c r="B19" s="140" t="s">
        <v>9</v>
      </c>
      <c r="C19" s="141">
        <v>3</v>
      </c>
      <c r="D19" s="142">
        <v>87056.789999999994</v>
      </c>
      <c r="E19" s="136"/>
      <c r="F19" s="141">
        <v>0</v>
      </c>
      <c r="G19" s="142">
        <v>0</v>
      </c>
      <c r="H19" s="141">
        <v>0</v>
      </c>
      <c r="I19" s="143">
        <f>+H19/C19</f>
        <v>0</v>
      </c>
    </row>
    <row r="20" ht="22.5" customHeight="1">
      <c r="B20" s="148"/>
      <c r="C20" s="148"/>
      <c r="D20" s="148"/>
      <c r="E20" s="136"/>
      <c r="F20" s="149"/>
      <c r="G20" s="149"/>
      <c r="H20" s="150"/>
      <c r="I20" s="151"/>
    </row>
    <row r="21" ht="30">
      <c r="B21" s="152" t="s">
        <v>10</v>
      </c>
      <c r="C21" s="153">
        <f>SUM(C15:C19)</f>
        <v>85</v>
      </c>
      <c r="D21" s="154">
        <f>SUM(D15:D20)</f>
        <v>879711732.53999996</v>
      </c>
      <c r="E21" s="155"/>
      <c r="F21" s="153">
        <f>SUM(F15:F19)</f>
        <v>200</v>
      </c>
      <c r="G21" s="154">
        <f>SUM(G15:G20)</f>
        <v>202921869.50999999</v>
      </c>
      <c r="H21" s="153">
        <f>SUM(H15:H19)</f>
        <v>118</v>
      </c>
      <c r="I21" s="153"/>
    </row>
    <row r="22" ht="9" customHeight="1"/>
    <row r="24">
      <c r="F24" s="156"/>
      <c r="G24" s="126"/>
      <c r="H24" s="101"/>
    </row>
    <row r="25">
      <c r="F25" s="118"/>
      <c r="G25" s="118"/>
      <c r="H25" s="101"/>
    </row>
    <row r="26">
      <c r="F26" s="118"/>
      <c r="G26" s="118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eadings="0" gridLines="0" horizontalCentered="1"/>
  <pageMargins left="0" right="0" top="0" bottom="0" header="0" footer="0"/>
  <pageSetup paperSize="9" scale="83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7" zoomScale="100" workbookViewId="0">
      <selection activeCell="B5" activeCellId="0" sqref="B5:D5"/>
    </sheetView>
  </sheetViews>
  <sheetFormatPr baseColWidth="10" defaultColWidth="11.42578125" defaultRowHeight="14.25"/>
  <cols>
    <col customWidth="1" min="1" max="1" style="100" width="3.28515625"/>
    <col customWidth="1" min="2" max="2" style="100" width="55.42578125"/>
    <col customWidth="1" min="3" max="3" style="100" width="27"/>
    <col customWidth="1" min="4" max="4" style="100" width="43"/>
    <col customWidth="1" min="5" max="5" style="100" width="3.28515625"/>
    <col min="6" max="16384" style="100" width="11.42578125"/>
  </cols>
  <sheetData>
    <row r="1" ht="6" customHeight="1"/>
    <row r="4" ht="30.75" customHeight="1"/>
    <row r="5" ht="30.75" customHeight="1">
      <c r="B5" s="102" t="s">
        <v>201</v>
      </c>
      <c r="C5" s="102"/>
      <c r="D5" s="102"/>
    </row>
    <row r="6" ht="30">
      <c r="B6" s="102" t="s">
        <v>194</v>
      </c>
      <c r="C6" s="102"/>
      <c r="D6" s="102"/>
      <c r="E6" s="102"/>
    </row>
    <row r="7" ht="30">
      <c r="B7" s="102" t="s">
        <v>187</v>
      </c>
      <c r="C7" s="102"/>
      <c r="D7" s="102"/>
      <c r="E7" s="102"/>
    </row>
    <row r="8" ht="30">
      <c r="B8" s="103" t="s">
        <v>188</v>
      </c>
      <c r="C8" s="102"/>
      <c r="D8" s="102"/>
      <c r="E8" s="102"/>
    </row>
    <row r="9" ht="30">
      <c r="B9" s="103" t="s">
        <v>202</v>
      </c>
      <c r="C9" s="102"/>
      <c r="D9" s="102"/>
      <c r="E9" s="102"/>
    </row>
    <row r="10" ht="30">
      <c r="B10" s="103" t="s">
        <v>196</v>
      </c>
      <c r="C10" s="102"/>
      <c r="D10" s="102"/>
      <c r="E10" s="102"/>
    </row>
    <row r="11" ht="30">
      <c r="B11" s="103">
        <v>2015</v>
      </c>
      <c r="C11" s="103"/>
      <c r="D11" s="103"/>
      <c r="E11" s="102"/>
    </row>
    <row r="12" ht="30">
      <c r="B12" s="157" t="s">
        <v>197</v>
      </c>
      <c r="C12" s="157" t="s">
        <v>11</v>
      </c>
      <c r="D12" s="158" t="s">
        <v>38</v>
      </c>
    </row>
    <row r="13">
      <c r="B13" s="159"/>
      <c r="C13" s="160"/>
      <c r="D13" s="161"/>
    </row>
    <row r="14" ht="30">
      <c r="B14" s="162" t="s">
        <v>7</v>
      </c>
      <c r="C14" s="163">
        <v>177</v>
      </c>
      <c r="D14" s="164">
        <v>146452224.68000001</v>
      </c>
    </row>
    <row r="15">
      <c r="B15" s="162"/>
      <c r="C15" s="163"/>
      <c r="D15" s="165"/>
    </row>
    <row r="16" ht="30">
      <c r="B16" s="162" t="s">
        <v>8</v>
      </c>
      <c r="C16" s="163">
        <v>23</v>
      </c>
      <c r="D16" s="164">
        <v>56469644.829999998</v>
      </c>
    </row>
    <row r="17" hidden="1">
      <c r="B17" s="162"/>
      <c r="C17" s="163"/>
      <c r="D17" s="165"/>
    </row>
    <row r="18" hidden="1">
      <c r="B18" s="162" t="s">
        <v>9</v>
      </c>
      <c r="C18" s="163"/>
      <c r="D18" s="164"/>
    </row>
    <row r="19">
      <c r="B19" s="166"/>
      <c r="C19" s="167"/>
      <c r="D19" s="168"/>
    </row>
    <row r="20" ht="30">
      <c r="B20" s="169" t="s">
        <v>10</v>
      </c>
      <c r="C20" s="129">
        <f>SUM(C14:C18)</f>
        <v>200</v>
      </c>
      <c r="D20" s="170">
        <f>+D14+D16</f>
        <v>202921869.50999999</v>
      </c>
    </row>
    <row r="23">
      <c r="C23" s="126"/>
      <c r="D23" s="101"/>
    </row>
    <row r="24">
      <c r="C24" s="118"/>
      <c r="D24" s="101"/>
    </row>
    <row r="25">
      <c r="C25" s="118"/>
    </row>
  </sheetData>
  <mergeCells count="7">
    <mergeCell ref="B5:D5"/>
    <mergeCell ref="B6:D6"/>
    <mergeCell ref="B7:D7"/>
    <mergeCell ref="B8:D8"/>
    <mergeCell ref="B9:D9"/>
    <mergeCell ref="B10:D10"/>
    <mergeCell ref="B11:D11"/>
  </mergeCells>
  <printOptions headings="0" gridLines="0" horizontalCentered="1"/>
  <pageMargins left="0" right="0" top="0" bottom="0" header="0" footer="0"/>
  <pageSetup paperSize="9" scale="100" fitToWidth="1" fitToHeight="1" pageOrder="downThenOver" orientation="landscape" usePrinterDefaults="1" blackAndWhite="0" draft="0" cellComments="none" useFirstPageNumber="0" errors="displayed" horizontalDpi="2147483648" verticalDpi="2147483648" copies="1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GridLines="0" topLeftCell="A10" zoomScale="60" workbookViewId="0">
      <selection activeCell="E22" activeCellId="0" sqref="E22"/>
    </sheetView>
  </sheetViews>
  <sheetFormatPr baseColWidth="10" defaultColWidth="11.42578125" defaultRowHeight="14.25"/>
  <cols>
    <col customWidth="1" min="1" max="1" style="171" width="3.7109375"/>
    <col customWidth="1" min="2" max="2" style="171" width="85"/>
    <col customWidth="1" min="3" max="3" style="171" width="12"/>
    <col customWidth="1" min="4" max="4" style="171" width="25.5703125"/>
    <col customWidth="1" min="5" max="5" style="171" width="62.140625"/>
    <col customWidth="1" min="6" max="6" style="171" width="2.140625"/>
    <col min="7" max="16384" style="171" width="11.42578125"/>
  </cols>
  <sheetData>
    <row r="1">
      <c r="B1" s="102"/>
      <c r="C1" s="102"/>
      <c r="D1" s="102"/>
      <c r="E1" s="102"/>
      <c r="F1" s="102"/>
    </row>
    <row r="2">
      <c r="B2" s="102"/>
      <c r="C2" s="102"/>
      <c r="D2" s="102"/>
      <c r="E2" s="102"/>
      <c r="F2" s="102"/>
    </row>
    <row r="3">
      <c r="B3" s="102"/>
      <c r="C3" s="102"/>
      <c r="D3" s="102"/>
      <c r="E3" s="102"/>
      <c r="F3" s="102"/>
    </row>
    <row r="4">
      <c r="B4" s="102"/>
      <c r="C4" s="102"/>
      <c r="D4" s="102"/>
      <c r="E4" s="102"/>
      <c r="F4" s="102"/>
    </row>
    <row r="5" ht="24.75">
      <c r="B5" s="172" t="s">
        <v>203</v>
      </c>
      <c r="C5" s="172"/>
      <c r="D5" s="172"/>
      <c r="E5" s="172"/>
    </row>
    <row r="6" ht="24">
      <c r="B6" s="173" t="s">
        <v>204</v>
      </c>
      <c r="C6" s="173"/>
      <c r="D6" s="173"/>
      <c r="E6" s="173"/>
    </row>
    <row r="7" ht="24">
      <c r="B7" s="173" t="s">
        <v>205</v>
      </c>
      <c r="C7" s="174"/>
      <c r="D7" s="174"/>
      <c r="E7" s="174"/>
    </row>
    <row r="8" ht="30">
      <c r="B8" s="175" t="s">
        <v>206</v>
      </c>
      <c r="C8" s="176"/>
      <c r="D8" s="177" t="s">
        <v>5</v>
      </c>
      <c r="E8" s="178" t="s">
        <v>38</v>
      </c>
    </row>
    <row r="9" ht="35.100000000000001" hidden="1" customHeight="1">
      <c r="B9" s="179" t="s">
        <v>207</v>
      </c>
      <c r="C9" s="180" t="s">
        <v>62</v>
      </c>
      <c r="D9" s="181">
        <v>5</v>
      </c>
      <c r="E9" s="182">
        <v>25365657.84</v>
      </c>
    </row>
    <row r="10" ht="12" customHeight="1">
      <c r="B10" s="183"/>
      <c r="C10" s="184"/>
      <c r="D10" s="185"/>
      <c r="E10" s="186"/>
    </row>
    <row r="11" ht="34.5" customHeight="1">
      <c r="B11" s="187" t="s">
        <v>208</v>
      </c>
      <c r="C11" s="188" t="s">
        <v>60</v>
      </c>
      <c r="D11" s="189">
        <v>74</v>
      </c>
      <c r="E11" s="190">
        <v>2117327.5</v>
      </c>
    </row>
    <row r="12" ht="10.9" customHeight="1">
      <c r="B12" s="191"/>
      <c r="C12" s="192"/>
      <c r="D12" s="193"/>
      <c r="E12" s="194"/>
    </row>
    <row r="13" ht="34.5" customHeight="1">
      <c r="B13" s="187" t="s">
        <v>18</v>
      </c>
      <c r="C13" s="188" t="s">
        <v>64</v>
      </c>
      <c r="D13" s="189">
        <v>34</v>
      </c>
      <c r="E13" s="190">
        <v>37512544.609999999</v>
      </c>
    </row>
    <row r="14" ht="15.75" customHeight="1">
      <c r="B14" s="191"/>
      <c r="C14" s="192"/>
      <c r="D14" s="193"/>
      <c r="E14" s="194"/>
    </row>
    <row r="15" ht="32.25" customHeight="1">
      <c r="B15" s="195" t="s">
        <v>21</v>
      </c>
      <c r="C15" s="196" t="s">
        <v>67</v>
      </c>
      <c r="D15" s="197">
        <v>11</v>
      </c>
      <c r="E15" s="198">
        <v>156331313.69999999</v>
      </c>
    </row>
    <row r="16" ht="12" customHeight="1">
      <c r="B16" s="199"/>
      <c r="C16" s="200"/>
      <c r="D16" s="200"/>
      <c r="E16" s="201"/>
    </row>
    <row r="17" ht="24.75" customHeight="1">
      <c r="B17" s="187" t="s">
        <v>209</v>
      </c>
      <c r="C17" s="188" t="s">
        <v>210</v>
      </c>
      <c r="D17" s="189">
        <v>2</v>
      </c>
      <c r="E17" s="190">
        <v>43812.25</v>
      </c>
    </row>
    <row r="18" ht="12" customHeight="1">
      <c r="B18" s="191"/>
      <c r="C18" s="192"/>
      <c r="D18" s="193"/>
      <c r="E18" s="194"/>
    </row>
    <row r="19" ht="31.5" customHeight="1">
      <c r="B19" s="187" t="s">
        <v>211</v>
      </c>
      <c r="C19" s="188" t="s">
        <v>212</v>
      </c>
      <c r="D19" s="189">
        <v>3</v>
      </c>
      <c r="E19" s="190">
        <v>411547.16999999998</v>
      </c>
    </row>
    <row r="20" ht="12.75" customHeight="1">
      <c r="B20" s="202"/>
      <c r="C20" s="203"/>
      <c r="D20" s="204"/>
      <c r="E20" s="205"/>
    </row>
    <row r="21" ht="31.5" customHeight="1">
      <c r="B21" s="206" t="s">
        <v>213</v>
      </c>
      <c r="C21" s="207" t="s">
        <v>214</v>
      </c>
      <c r="D21" s="111">
        <v>10</v>
      </c>
      <c r="E21" s="208">
        <v>51221.43</v>
      </c>
    </row>
    <row r="22" ht="14.25" customHeight="1">
      <c r="B22" s="209"/>
      <c r="C22" s="210"/>
      <c r="D22" s="210"/>
      <c r="E22" s="211"/>
    </row>
    <row r="23" ht="31.5" customHeight="1">
      <c r="B23" s="212" t="s">
        <v>215</v>
      </c>
      <c r="C23" s="213" t="s">
        <v>216</v>
      </c>
      <c r="D23" s="213">
        <v>4</v>
      </c>
      <c r="E23" s="214">
        <v>102005.95</v>
      </c>
    </row>
    <row r="24" ht="16.5" customHeight="1">
      <c r="B24" s="215"/>
      <c r="C24" s="216"/>
      <c r="D24" s="216"/>
      <c r="E24" s="217"/>
    </row>
    <row r="25" ht="31.5" customHeight="1">
      <c r="B25" s="218" t="s">
        <v>217</v>
      </c>
      <c r="C25" s="219" t="s">
        <v>184</v>
      </c>
      <c r="D25" s="219">
        <v>1</v>
      </c>
      <c r="E25" s="220">
        <v>585.28999999999996</v>
      </c>
    </row>
    <row r="26" ht="12.75" customHeight="1">
      <c r="B26" s="221"/>
      <c r="C26" s="222"/>
      <c r="D26" s="222"/>
      <c r="E26" s="223"/>
    </row>
    <row r="27" ht="31.5" customHeight="1">
      <c r="B27" s="224" t="s">
        <v>218</v>
      </c>
      <c r="C27" s="225" t="s">
        <v>219</v>
      </c>
      <c r="D27" s="225">
        <v>1</v>
      </c>
      <c r="E27" s="226">
        <v>3417</v>
      </c>
    </row>
    <row r="28" ht="12.75" customHeight="1">
      <c r="B28" s="221"/>
      <c r="C28" s="222"/>
      <c r="D28" s="222"/>
      <c r="E28" s="223"/>
    </row>
    <row r="29" ht="31.5" customHeight="1">
      <c r="B29" s="227" t="s">
        <v>207</v>
      </c>
      <c r="C29" s="225" t="s">
        <v>62</v>
      </c>
      <c r="D29" s="225">
        <v>1</v>
      </c>
      <c r="E29" s="226">
        <v>25000</v>
      </c>
    </row>
    <row r="30" ht="19.5" customHeight="1">
      <c r="B30" s="191"/>
      <c r="C30" s="228"/>
      <c r="D30" s="229"/>
      <c r="E30" s="230"/>
    </row>
    <row r="31" ht="43.5" customHeight="1">
      <c r="B31" s="231" t="s">
        <v>10</v>
      </c>
      <c r="C31" s="232"/>
      <c r="D31" s="233">
        <f>SUM(D11:D30)</f>
        <v>141</v>
      </c>
      <c r="E31" s="234">
        <f>SUM(E11:E30)</f>
        <v>196598774.89999998</v>
      </c>
    </row>
    <row r="32" ht="12.75" customHeight="1">
      <c r="B32" s="235"/>
      <c r="C32" s="235"/>
      <c r="D32" s="235"/>
      <c r="E32" s="235"/>
    </row>
    <row r="33" ht="45.75" customHeight="1">
      <c r="B33" s="102"/>
      <c r="C33" s="102"/>
      <c r="D33" s="102"/>
      <c r="E33" s="102"/>
    </row>
    <row r="34" ht="15.75" customHeight="1"/>
    <row r="35" ht="36.75" customHeight="1"/>
    <row r="36" ht="15" customHeight="1"/>
    <row r="38" ht="17.25" customHeight="1"/>
    <row r="39" ht="27.75" customHeight="1"/>
    <row r="40" ht="39.75" customHeight="1">
      <c r="F40" s="102"/>
    </row>
    <row r="41" ht="22.5" customHeight="1">
      <c r="F41" s="102"/>
    </row>
  </sheetData>
  <mergeCells count="8">
    <mergeCell ref="B1:E1"/>
    <mergeCell ref="B2:E2"/>
    <mergeCell ref="B3:E3"/>
    <mergeCell ref="B5:E5"/>
    <mergeCell ref="B6:E6"/>
    <mergeCell ref="B7:E7"/>
    <mergeCell ref="B8:C8"/>
    <mergeCell ref="B32:E32"/>
  </mergeCells>
  <printOptions headings="0" gridLines="0" horizontalCentered="1"/>
  <pageMargins left="0" right="0" top="0" bottom="0" header="0" footer="0"/>
  <pageSetup paperSize="5" scale="88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customXml/_rels/item1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>Microsoft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revision>8</cp:revision>
  <dcterms:created xsi:type="dcterms:W3CDTF">2015-05-27T20:39:48Z</dcterms:created>
  <dcterms:modified xsi:type="dcterms:W3CDTF">2024-10-08T13:31:22Z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